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98" documentId="13_ncr:1_{21F205AE-D94E-4C87-BEFB-BA67196CC8F4}" xr6:coauthVersionLast="47" xr6:coauthVersionMax="47" xr10:uidLastSave="{D699CC08-F4AD-4C7D-82F1-9A7904BA40A5}"/>
  <bookViews>
    <workbookView xWindow="39300" yWindow="1245" windowWidth="21600" windowHeight="11055" tabRatio="788" xr2:uid="{9C1514B1-E6CB-453C-A2F0-2A4962F81E87}"/>
  </bookViews>
  <sheets>
    <sheet name="a.総表（記載例あり）" sheetId="2" r:id="rId1"/>
    <sheet name="b.物品費（内訳）" sheetId="3" r:id="rId2"/>
    <sheet name="b.謝金（内訳）" sheetId="6" r:id="rId3"/>
    <sheet name="b.消耗品費（内訳）" sheetId="5" r:id="rId4"/>
    <sheet name="b.人件費（内訳）" sheetId="14" r:id="rId5"/>
    <sheet name="b.旅費（内訳）" sheetId="7" r:id="rId6"/>
    <sheet name="b.外注費（内訳）" sheetId="8" r:id="rId7"/>
    <sheet name="b.通信運搬費（内訳）" sheetId="11" r:id="rId8"/>
    <sheet name="b.印刷製本費（内訳）" sheetId="9" r:id="rId9"/>
    <sheet name="b.会議費（内訳）" sheetId="10" r:id="rId10"/>
    <sheet name="b.光熱水料（内訳）" sheetId="12" r:id="rId11"/>
    <sheet name="b.その他（諸経費）（内訳）" sheetId="13" r:id="rId12"/>
    <sheet name="b.【委託のみ】消費税相当額（内訳）" sheetId="4" r:id="rId13"/>
  </sheets>
  <definedNames>
    <definedName name="_xlnm.Print_Area" localSheetId="0">'a.総表（記載例あり）'!$A$1:$U$35</definedName>
    <definedName name="_xlnm.Print_Area" localSheetId="2">'b.謝金（内訳）'!$A$1:$S$20</definedName>
    <definedName name="_xlnm.Print_Area" localSheetId="1">'b.物品費（内訳）'!$A$1:$U$22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I7" i="14"/>
  <c r="J26" i="2"/>
  <c r="F4" i="4"/>
  <c r="L20" i="4" l="1"/>
  <c r="K20" i="4"/>
  <c r="K4" i="13" l="1"/>
  <c r="K4" i="12"/>
  <c r="K4" i="11"/>
  <c r="K4" i="10"/>
  <c r="K4" i="9"/>
  <c r="K4" i="8"/>
  <c r="K4" i="7"/>
  <c r="N22" i="14"/>
  <c r="K4" i="5"/>
  <c r="J4" i="6"/>
  <c r="L4" i="3"/>
  <c r="L7" i="2" l="1"/>
  <c r="M4" i="3" s="1"/>
  <c r="M7" i="2" l="1"/>
  <c r="G4" i="4"/>
  <c r="L4" i="10"/>
  <c r="O22" i="14"/>
  <c r="L4" i="11"/>
  <c r="L4" i="13"/>
  <c r="L4" i="9"/>
  <c r="L4" i="5"/>
  <c r="L4" i="12"/>
  <c r="L4" i="8"/>
  <c r="K4" i="6"/>
  <c r="L4" i="7"/>
  <c r="K14" i="3"/>
  <c r="K8" i="3"/>
  <c r="H4" i="4" l="1"/>
  <c r="M4" i="13"/>
  <c r="M4" i="9"/>
  <c r="P22" i="14"/>
  <c r="M4" i="12"/>
  <c r="M4" i="8"/>
  <c r="M4" i="5"/>
  <c r="M4" i="10"/>
  <c r="M4" i="11"/>
  <c r="M4" i="7"/>
  <c r="L4" i="6"/>
  <c r="N4" i="3"/>
  <c r="N7" i="2"/>
  <c r="E18" i="2"/>
  <c r="N4" i="13" l="1"/>
  <c r="N4" i="9"/>
  <c r="N4" i="10"/>
  <c r="I4" i="4"/>
  <c r="N4" i="12"/>
  <c r="N4" i="8"/>
  <c r="Q22" i="14"/>
  <c r="N4" i="11"/>
  <c r="N4" i="7"/>
  <c r="N4" i="5"/>
  <c r="M4" i="6"/>
  <c r="O7" i="2"/>
  <c r="O4" i="3"/>
  <c r="H19" i="5"/>
  <c r="C7" i="4" s="1"/>
  <c r="I21" i="3"/>
  <c r="H19" i="13"/>
  <c r="H19" i="12"/>
  <c r="H19" i="11"/>
  <c r="H19" i="10"/>
  <c r="H19" i="9"/>
  <c r="H19" i="8"/>
  <c r="H19" i="7"/>
  <c r="I21" i="14"/>
  <c r="J21" i="14" s="1"/>
  <c r="I20" i="14"/>
  <c r="J20" i="14" s="1"/>
  <c r="I19" i="14"/>
  <c r="J19" i="14" s="1"/>
  <c r="P7" i="2" l="1"/>
  <c r="O4" i="12"/>
  <c r="O4" i="8"/>
  <c r="J4" i="4"/>
  <c r="O4" i="11"/>
  <c r="O4" i="7"/>
  <c r="R22" i="14"/>
  <c r="N4" i="6"/>
  <c r="O4" i="10"/>
  <c r="O4" i="5"/>
  <c r="O4" i="13"/>
  <c r="O4" i="9"/>
  <c r="P4" i="3"/>
  <c r="I16" i="14"/>
  <c r="J16" i="14" s="1"/>
  <c r="I15" i="14"/>
  <c r="J15" i="14" s="1"/>
  <c r="I14" i="14"/>
  <c r="J14" i="14" s="1"/>
  <c r="I13" i="14"/>
  <c r="J13" i="14" s="1"/>
  <c r="I8" i="14"/>
  <c r="J8" i="14" s="1"/>
  <c r="I9" i="14"/>
  <c r="J9" i="14" s="1"/>
  <c r="I10" i="14"/>
  <c r="J10" i="14" s="1"/>
  <c r="J7" i="14"/>
  <c r="C18" i="4"/>
  <c r="C17" i="4"/>
  <c r="C16" i="4"/>
  <c r="C15" i="4"/>
  <c r="Q7" i="2" l="1"/>
  <c r="P4" i="12"/>
  <c r="P4" i="8"/>
  <c r="O4" i="6"/>
  <c r="P4" i="9"/>
  <c r="P4" i="11"/>
  <c r="P4" i="7"/>
  <c r="P4" i="5"/>
  <c r="K4" i="4"/>
  <c r="P4" i="10"/>
  <c r="S22" i="14"/>
  <c r="P4" i="13"/>
  <c r="Q4" i="3"/>
  <c r="E18" i="8"/>
  <c r="R7" i="2" l="1"/>
  <c r="P4" i="6"/>
  <c r="Q4" i="11"/>
  <c r="Q4" i="7"/>
  <c r="Q4" i="12"/>
  <c r="Q4" i="5"/>
  <c r="Q4" i="10"/>
  <c r="Q4" i="8"/>
  <c r="L4" i="4"/>
  <c r="Q4" i="13"/>
  <c r="Q4" i="9"/>
  <c r="T22" i="14"/>
  <c r="R4" i="3"/>
  <c r="K15" i="3"/>
  <c r="S7" i="2" l="1"/>
  <c r="R4" i="11"/>
  <c r="R4" i="7"/>
  <c r="R4" i="5"/>
  <c r="R4" i="10"/>
  <c r="Q4" i="6"/>
  <c r="U22" i="14"/>
  <c r="M4" i="4"/>
  <c r="R4" i="8"/>
  <c r="R4" i="13"/>
  <c r="R4" i="9"/>
  <c r="R4" i="12"/>
  <c r="S4" i="3"/>
  <c r="C14" i="4"/>
  <c r="C13" i="4"/>
  <c r="C11" i="4"/>
  <c r="H6" i="14"/>
  <c r="G19" i="6"/>
  <c r="C10" i="4" s="1"/>
  <c r="C6" i="4"/>
  <c r="J28" i="2"/>
  <c r="T7" i="2" l="1"/>
  <c r="S4" i="11"/>
  <c r="S4" i="10"/>
  <c r="S4" i="5"/>
  <c r="S4" i="7"/>
  <c r="S4" i="13"/>
  <c r="S4" i="9"/>
  <c r="R4" i="6"/>
  <c r="V22" i="14"/>
  <c r="N4" i="4"/>
  <c r="S4" i="12"/>
  <c r="S4" i="8"/>
  <c r="T4" i="3"/>
  <c r="P18" i="4"/>
  <c r="P17" i="4"/>
  <c r="P16" i="4"/>
  <c r="P15" i="4"/>
  <c r="P14" i="4"/>
  <c r="P13" i="4"/>
  <c r="P11" i="4"/>
  <c r="P10" i="4"/>
  <c r="P9" i="4"/>
  <c r="P7" i="4"/>
  <c r="P6" i="4"/>
  <c r="J17" i="13"/>
  <c r="J16" i="13"/>
  <c r="J15" i="13"/>
  <c r="J14" i="13"/>
  <c r="J13" i="13"/>
  <c r="J12" i="13"/>
  <c r="J11" i="13"/>
  <c r="J10" i="13"/>
  <c r="J9" i="13"/>
  <c r="J8" i="13"/>
  <c r="J7" i="13"/>
  <c r="J6" i="13"/>
  <c r="J17" i="12"/>
  <c r="J16" i="12"/>
  <c r="J15" i="12"/>
  <c r="J14" i="12"/>
  <c r="J13" i="12"/>
  <c r="J12" i="12"/>
  <c r="J11" i="12"/>
  <c r="J10" i="12"/>
  <c r="J9" i="12"/>
  <c r="J8" i="12"/>
  <c r="J7" i="12"/>
  <c r="J6" i="12"/>
  <c r="J18" i="12"/>
  <c r="J17" i="11"/>
  <c r="J16" i="11"/>
  <c r="J15" i="11"/>
  <c r="J14" i="11"/>
  <c r="J13" i="11"/>
  <c r="J12" i="11"/>
  <c r="J11" i="11"/>
  <c r="J10" i="11"/>
  <c r="J9" i="11"/>
  <c r="J8" i="11"/>
  <c r="J7" i="11"/>
  <c r="J6" i="11"/>
  <c r="J17" i="10"/>
  <c r="J16" i="10"/>
  <c r="J15" i="10"/>
  <c r="J14" i="10"/>
  <c r="J13" i="10"/>
  <c r="J12" i="10"/>
  <c r="J11" i="10"/>
  <c r="J10" i="10"/>
  <c r="J9" i="10"/>
  <c r="J8" i="10"/>
  <c r="J7" i="10"/>
  <c r="J6" i="10"/>
  <c r="J17" i="9"/>
  <c r="J16" i="9"/>
  <c r="J15" i="9"/>
  <c r="J14" i="9"/>
  <c r="J13" i="9"/>
  <c r="J12" i="9"/>
  <c r="J11" i="9"/>
  <c r="J10" i="9"/>
  <c r="J9" i="9"/>
  <c r="J8" i="9"/>
  <c r="J7" i="9"/>
  <c r="J6" i="9"/>
  <c r="J17" i="8"/>
  <c r="J16" i="8"/>
  <c r="J15" i="8"/>
  <c r="J14" i="8"/>
  <c r="J13" i="8"/>
  <c r="J12" i="8"/>
  <c r="J11" i="8"/>
  <c r="J10" i="8"/>
  <c r="J9" i="8"/>
  <c r="J8" i="8"/>
  <c r="J7" i="8"/>
  <c r="J6" i="8"/>
  <c r="L18" i="7"/>
  <c r="J17" i="7"/>
  <c r="J16" i="7"/>
  <c r="J15" i="7"/>
  <c r="J14" i="7"/>
  <c r="J13" i="7"/>
  <c r="J12" i="7"/>
  <c r="J11" i="7"/>
  <c r="J10" i="7"/>
  <c r="J9" i="7"/>
  <c r="J8" i="7"/>
  <c r="J7" i="7"/>
  <c r="J6" i="7"/>
  <c r="I17" i="6"/>
  <c r="I16" i="6"/>
  <c r="I15" i="6"/>
  <c r="I14" i="6"/>
  <c r="I13" i="6"/>
  <c r="I12" i="6"/>
  <c r="I11" i="6"/>
  <c r="I10" i="6"/>
  <c r="I18" i="6" s="1"/>
  <c r="I9" i="6"/>
  <c r="I8" i="6"/>
  <c r="I7" i="6"/>
  <c r="I6" i="6"/>
  <c r="M23" i="14"/>
  <c r="T18" i="5"/>
  <c r="L18" i="5"/>
  <c r="J17" i="5"/>
  <c r="J16" i="5"/>
  <c r="J15" i="5"/>
  <c r="J14" i="5"/>
  <c r="J13" i="5"/>
  <c r="J12" i="5"/>
  <c r="J11" i="5"/>
  <c r="J10" i="5"/>
  <c r="J9" i="5"/>
  <c r="J8" i="5"/>
  <c r="J7" i="5"/>
  <c r="J6" i="5"/>
  <c r="K19" i="3"/>
  <c r="K18" i="3"/>
  <c r="K17" i="3"/>
  <c r="K16" i="3"/>
  <c r="K13" i="3"/>
  <c r="K12" i="3"/>
  <c r="K11" i="3"/>
  <c r="K10" i="3"/>
  <c r="K9" i="3"/>
  <c r="K7" i="3"/>
  <c r="K6" i="3"/>
  <c r="I5" i="4"/>
  <c r="J5" i="4"/>
  <c r="K5" i="4"/>
  <c r="L5" i="4"/>
  <c r="M5" i="4"/>
  <c r="N5" i="4"/>
  <c r="O5" i="4"/>
  <c r="O4" i="4" l="1"/>
  <c r="T4" i="10"/>
  <c r="W22" i="14"/>
  <c r="T4" i="13"/>
  <c r="T4" i="9"/>
  <c r="T4" i="5"/>
  <c r="T4" i="11"/>
  <c r="T4" i="7"/>
  <c r="T4" i="12"/>
  <c r="T4" i="8"/>
  <c r="S4" i="6"/>
  <c r="U4" i="3"/>
  <c r="J18" i="5"/>
  <c r="J18" i="13"/>
  <c r="J18" i="7"/>
  <c r="K20" i="3"/>
  <c r="O13" i="2"/>
  <c r="P13" i="2"/>
  <c r="Q13" i="2"/>
  <c r="R13" i="2"/>
  <c r="S13" i="2"/>
  <c r="T13" i="2"/>
  <c r="T11" i="2"/>
  <c r="K12" i="4"/>
  <c r="K8" i="4"/>
  <c r="K19" i="4"/>
  <c r="P25" i="2" s="1"/>
  <c r="J12" i="4"/>
  <c r="I12" i="4"/>
  <c r="J8" i="4"/>
  <c r="I8" i="4"/>
  <c r="M12" i="4"/>
  <c r="L12" i="4"/>
  <c r="M8" i="4"/>
  <c r="L8" i="4"/>
  <c r="P18" i="13"/>
  <c r="P24" i="2" s="1"/>
  <c r="O18" i="13"/>
  <c r="O24" i="2" s="1"/>
  <c r="N18" i="13"/>
  <c r="N24" i="2" s="1"/>
  <c r="R18" i="13"/>
  <c r="R24" i="2" s="1"/>
  <c r="Q18" i="13"/>
  <c r="Q24" i="2" s="1"/>
  <c r="P18" i="12"/>
  <c r="P23" i="2" s="1"/>
  <c r="O18" i="12"/>
  <c r="O23" i="2" s="1"/>
  <c r="N18" i="12"/>
  <c r="N23" i="2" s="1"/>
  <c r="R18" i="12"/>
  <c r="R23" i="2" s="1"/>
  <c r="Q18" i="12"/>
  <c r="Q23" i="2" s="1"/>
  <c r="O18" i="11"/>
  <c r="O22" i="2" s="1"/>
  <c r="P18" i="11"/>
  <c r="P22" i="2" s="1"/>
  <c r="N18" i="11"/>
  <c r="N22" i="2" s="1"/>
  <c r="R18" i="11"/>
  <c r="R22" i="2" s="1"/>
  <c r="Q18" i="11"/>
  <c r="Q22" i="2" s="1"/>
  <c r="Q18" i="10"/>
  <c r="Q21" i="2" s="1"/>
  <c r="O18" i="10"/>
  <c r="O21" i="2" s="1"/>
  <c r="N18" i="10"/>
  <c r="N21" i="2" s="1"/>
  <c r="R18" i="10"/>
  <c r="R21" i="2" s="1"/>
  <c r="P18" i="10"/>
  <c r="P21" i="2" s="1"/>
  <c r="P18" i="9"/>
  <c r="P20" i="2" s="1"/>
  <c r="O18" i="9"/>
  <c r="O20" i="2" s="1"/>
  <c r="N18" i="9"/>
  <c r="N20" i="2" s="1"/>
  <c r="R18" i="9"/>
  <c r="R20" i="2" s="1"/>
  <c r="Q18" i="9"/>
  <c r="Q20" i="2" s="1"/>
  <c r="I19" i="4" l="1"/>
  <c r="I20" i="4" s="1"/>
  <c r="J19" i="4"/>
  <c r="L19" i="4"/>
  <c r="Q25" i="2" s="1"/>
  <c r="M19" i="4"/>
  <c r="M20" i="4" l="1"/>
  <c r="R25" i="2" s="1"/>
  <c r="J20" i="4"/>
  <c r="O25" i="2" s="1"/>
  <c r="P18" i="8"/>
  <c r="P19" i="2" s="1"/>
  <c r="P18" i="2" s="1"/>
  <c r="O18" i="8"/>
  <c r="O19" i="2" s="1"/>
  <c r="N18" i="8"/>
  <c r="N19" i="2" s="1"/>
  <c r="R18" i="8"/>
  <c r="R19" i="2" s="1"/>
  <c r="Q18" i="8"/>
  <c r="Q19" i="2" s="1"/>
  <c r="Q18" i="2" s="1"/>
  <c r="R18" i="2" l="1"/>
  <c r="O18" i="2"/>
  <c r="N25" i="2"/>
  <c r="N18" i="2" s="1"/>
  <c r="P18" i="7"/>
  <c r="P15" i="2" s="1"/>
  <c r="O18" i="7"/>
  <c r="O15" i="2" s="1"/>
  <c r="N18" i="7"/>
  <c r="N15" i="2" s="1"/>
  <c r="R18" i="7"/>
  <c r="R15" i="2" s="1"/>
  <c r="Q18" i="7"/>
  <c r="Q15" i="2" s="1"/>
  <c r="O18" i="6" l="1"/>
  <c r="P14" i="2" s="1"/>
  <c r="P12" i="2" s="1"/>
  <c r="N18" i="6"/>
  <c r="O14" i="2" s="1"/>
  <c r="O12" i="2" s="1"/>
  <c r="M18" i="6"/>
  <c r="N14" i="2" s="1"/>
  <c r="Q18" i="6"/>
  <c r="R14" i="2" s="1"/>
  <c r="R12" i="2" s="1"/>
  <c r="P18" i="6"/>
  <c r="Q14" i="2" s="1"/>
  <c r="Q12" i="2" s="1"/>
  <c r="O18" i="5"/>
  <c r="O11" i="2" s="1"/>
  <c r="P18" i="5"/>
  <c r="P11" i="2" s="1"/>
  <c r="Q18" i="5"/>
  <c r="Q11" i="2" s="1"/>
  <c r="R18" i="5"/>
  <c r="R11" i="2" s="1"/>
  <c r="S18" i="5"/>
  <c r="S11" i="2" s="1"/>
  <c r="Q20" i="3"/>
  <c r="P10" i="2" s="1"/>
  <c r="P20" i="3"/>
  <c r="O10" i="2" s="1"/>
  <c r="R20" i="3"/>
  <c r="Q10" i="2" s="1"/>
  <c r="S20" i="3"/>
  <c r="R10" i="2" s="1"/>
  <c r="R9" i="2" s="1"/>
  <c r="T20" i="3"/>
  <c r="S10" i="2" s="1"/>
  <c r="S9" i="2" s="1"/>
  <c r="N12" i="4"/>
  <c r="N8" i="4"/>
  <c r="N13" i="2"/>
  <c r="S18" i="13"/>
  <c r="S24" i="2" s="1"/>
  <c r="S18" i="12"/>
  <c r="S23" i="2" s="1"/>
  <c r="S18" i="11"/>
  <c r="S22" i="2" s="1"/>
  <c r="S18" i="10"/>
  <c r="S21" i="2" s="1"/>
  <c r="S18" i="9"/>
  <c r="S20" i="2" s="1"/>
  <c r="S18" i="8"/>
  <c r="S19" i="2" s="1"/>
  <c r="S18" i="7"/>
  <c r="S15" i="2" s="1"/>
  <c r="R18" i="6"/>
  <c r="S14" i="2" s="1"/>
  <c r="S12" i="2" s="1"/>
  <c r="N18" i="5"/>
  <c r="O20" i="3"/>
  <c r="N10" i="2" s="1"/>
  <c r="X13" i="4"/>
  <c r="T15" i="4" s="1"/>
  <c r="X15" i="4" s="1"/>
  <c r="W16" i="4" s="1"/>
  <c r="M13" i="2"/>
  <c r="L13" i="2"/>
  <c r="K13" i="2"/>
  <c r="H18" i="14"/>
  <c r="H12" i="14"/>
  <c r="V29" i="2"/>
  <c r="V28" i="2"/>
  <c r="J29" i="2"/>
  <c r="H12" i="4"/>
  <c r="H8" i="4"/>
  <c r="H5" i="4"/>
  <c r="O12" i="4"/>
  <c r="G12" i="4"/>
  <c r="F12" i="4"/>
  <c r="C12" i="4"/>
  <c r="O8" i="4"/>
  <c r="G8" i="4"/>
  <c r="F8" i="4"/>
  <c r="G5" i="4"/>
  <c r="F5" i="4"/>
  <c r="P5" i="4" s="1"/>
  <c r="C5" i="4"/>
  <c r="T18" i="13"/>
  <c r="T24" i="2" s="1"/>
  <c r="M18" i="13"/>
  <c r="L18" i="13"/>
  <c r="K18" i="13"/>
  <c r="K24" i="2" s="1"/>
  <c r="T18" i="12"/>
  <c r="T23" i="2" s="1"/>
  <c r="M18" i="12"/>
  <c r="L18" i="12"/>
  <c r="K18" i="12"/>
  <c r="T18" i="11"/>
  <c r="T22" i="2" s="1"/>
  <c r="M18" i="11"/>
  <c r="L18" i="11"/>
  <c r="K18" i="11"/>
  <c r="T18" i="10"/>
  <c r="T21" i="2" s="1"/>
  <c r="M18" i="10"/>
  <c r="M21" i="2" s="1"/>
  <c r="L18" i="10"/>
  <c r="L21" i="2" s="1"/>
  <c r="K18" i="10"/>
  <c r="T18" i="9"/>
  <c r="T20" i="2" s="1"/>
  <c r="M18" i="9"/>
  <c r="L18" i="9"/>
  <c r="K18" i="9"/>
  <c r="K20" i="2" s="1"/>
  <c r="T18" i="8"/>
  <c r="T19" i="2" s="1"/>
  <c r="M18" i="8"/>
  <c r="L18" i="8"/>
  <c r="L19" i="2" s="1"/>
  <c r="K18" i="8"/>
  <c r="T18" i="7"/>
  <c r="T15" i="2" s="1"/>
  <c r="M18" i="7"/>
  <c r="K18" i="7"/>
  <c r="S18" i="6"/>
  <c r="T14" i="2" s="1"/>
  <c r="T12" i="2" s="1"/>
  <c r="L18" i="6"/>
  <c r="M14" i="2" s="1"/>
  <c r="K18" i="6"/>
  <c r="L14" i="2" s="1"/>
  <c r="J18" i="6"/>
  <c r="K14" i="2" s="1"/>
  <c r="M18" i="5"/>
  <c r="K18" i="5"/>
  <c r="K11" i="2" s="1"/>
  <c r="U20" i="3"/>
  <c r="T10" i="2" s="1"/>
  <c r="T9" i="2" s="1"/>
  <c r="N20" i="3"/>
  <c r="M10" i="2" s="1"/>
  <c r="M20" i="3"/>
  <c r="L20" i="3"/>
  <c r="E18" i="13"/>
  <c r="E18" i="12"/>
  <c r="E18" i="11"/>
  <c r="E18" i="10"/>
  <c r="E18" i="9"/>
  <c r="F18" i="7"/>
  <c r="E18" i="6"/>
  <c r="E18" i="5"/>
  <c r="E20" i="3"/>
  <c r="E15" i="2"/>
  <c r="E12" i="2"/>
  <c r="E9" i="2"/>
  <c r="E27" i="2" l="1"/>
  <c r="D29" i="2" s="1"/>
  <c r="P12" i="4"/>
  <c r="P8" i="4"/>
  <c r="O9" i="2"/>
  <c r="O27" i="2" s="1"/>
  <c r="O30" i="2" s="1"/>
  <c r="Q9" i="2"/>
  <c r="Q27" i="2" s="1"/>
  <c r="Q30" i="2" s="1"/>
  <c r="P9" i="2"/>
  <c r="P27" i="2" s="1"/>
  <c r="P30" i="2" s="1"/>
  <c r="R27" i="2"/>
  <c r="R30" i="2" s="1"/>
  <c r="N19" i="4"/>
  <c r="L24" i="2"/>
  <c r="M24" i="2"/>
  <c r="K23" i="2"/>
  <c r="L23" i="2"/>
  <c r="K22" i="2"/>
  <c r="L22" i="2"/>
  <c r="M20" i="2"/>
  <c r="L20" i="2"/>
  <c r="K19" i="2"/>
  <c r="J14" i="2"/>
  <c r="L11" i="2"/>
  <c r="N11" i="2"/>
  <c r="N9" i="2" s="1"/>
  <c r="M11" i="2"/>
  <c r="M23" i="2"/>
  <c r="M22" i="2"/>
  <c r="K21" i="2"/>
  <c r="J21" i="2" s="1"/>
  <c r="M19" i="2"/>
  <c r="M15" i="2"/>
  <c r="L15" i="2"/>
  <c r="K15" i="2"/>
  <c r="L10" i="2"/>
  <c r="K10" i="2"/>
  <c r="L12" i="2"/>
  <c r="G19" i="4"/>
  <c r="G20" i="4" s="1"/>
  <c r="T14" i="4"/>
  <c r="X14" i="4" s="1"/>
  <c r="T16" i="4" s="1"/>
  <c r="Y16" i="4" s="1"/>
  <c r="M12" i="2"/>
  <c r="G12" i="14"/>
  <c r="H22" i="14"/>
  <c r="G18" i="14"/>
  <c r="G6" i="14"/>
  <c r="H19" i="4"/>
  <c r="J13" i="2"/>
  <c r="K12" i="2"/>
  <c r="F19" i="4"/>
  <c r="F20" i="4" s="1"/>
  <c r="O19" i="4"/>
  <c r="O20" i="4" s="1"/>
  <c r="J18" i="11"/>
  <c r="J18" i="10"/>
  <c r="J18" i="9"/>
  <c r="J18" i="8"/>
  <c r="J20" i="2" l="1"/>
  <c r="N20" i="4"/>
  <c r="S25" i="2" s="1"/>
  <c r="S18" i="2" s="1"/>
  <c r="S27" i="2" s="1"/>
  <c r="S30" i="2" s="1"/>
  <c r="P19" i="4"/>
  <c r="I18" i="14"/>
  <c r="I6" i="14"/>
  <c r="J6" i="14"/>
  <c r="J18" i="14"/>
  <c r="L9" i="2"/>
  <c r="J10" i="2"/>
  <c r="J24" i="2"/>
  <c r="J19" i="2"/>
  <c r="J23" i="2"/>
  <c r="J22" i="2"/>
  <c r="V15" i="2"/>
  <c r="N12" i="2"/>
  <c r="V12" i="2" s="1"/>
  <c r="J11" i="2"/>
  <c r="M9" i="2"/>
  <c r="J15" i="2"/>
  <c r="K9" i="2"/>
  <c r="T25" i="2"/>
  <c r="J12" i="2"/>
  <c r="I12" i="14"/>
  <c r="J12" i="14"/>
  <c r="G22" i="14"/>
  <c r="I22" i="14" s="1"/>
  <c r="P20" i="4" l="1"/>
  <c r="T18" i="2"/>
  <c r="T27" i="2" s="1"/>
  <c r="T30" i="2" s="1"/>
  <c r="J9" i="2"/>
  <c r="N27" i="2"/>
  <c r="N30" i="2" s="1"/>
  <c r="I23" i="14"/>
  <c r="V9" i="2"/>
  <c r="M25" i="2"/>
  <c r="L25" i="2"/>
  <c r="K25" i="2"/>
  <c r="J22" i="14"/>
  <c r="C9" i="4" l="1"/>
  <c r="C8" i="4" s="1"/>
  <c r="C19" i="4" s="1"/>
  <c r="C20" i="4" s="1"/>
  <c r="K18" i="2"/>
  <c r="L18" i="2"/>
  <c r="M18" i="2"/>
  <c r="M27" i="2" s="1"/>
  <c r="M30" i="2" s="1"/>
  <c r="J25" i="2"/>
  <c r="K27" i="2" l="1"/>
  <c r="K30" i="2" s="1"/>
  <c r="V18" i="2"/>
  <c r="J18" i="2"/>
  <c r="J27" i="2" s="1"/>
  <c r="J30" i="2" s="1"/>
  <c r="L27" i="2"/>
  <c r="L30" i="2" s="1"/>
  <c r="V27" i="2" l="1"/>
  <c r="V30" i="2"/>
  <c r="E28" i="2" l="1"/>
  <c r="E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5E6600AC-4EB4-4313-B414-3DCBAA8EBFD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本シートは、提案が採択された場合、「技術開発計画書」の作成に関係するものであり、その際に、本紙タイトル「予算計画（経費内訳書）」から「経費内訳書」に変更されます。</t>
        </r>
      </text>
    </comment>
    <comment ref="K7" authorId="0" shapeId="0" xr:uid="{DB87350A-0735-4DAA-8139-8BBBA71CDC71}">
      <text>
        <r>
          <rPr>
            <b/>
            <sz val="14"/>
            <color indexed="81"/>
            <rFont val="MS P ゴシック"/>
            <family val="3"/>
            <charset val="128"/>
          </rPr>
          <t>JAXA:初年度をご修正ください。他シートに反映されます。</t>
        </r>
      </text>
    </comment>
    <comment ref="F10" authorId="0" shapeId="0" xr:uid="{DB939EDD-0A78-46A7-BCF9-B5EEAEAA63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補助金算定の場合、「税込み額」計上の際は、「消費税込み」と記載して下さい</t>
        </r>
      </text>
    </comment>
    <comment ref="F13" authorId="0" shapeId="0" xr:uid="{C516A505-01DE-4F9A-9555-960B7FB3D4A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「うち、※消費税・・・●千円」は、委託費算定の場合のみ記載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5" authorId="0" shapeId="0" xr:uid="{0A5F94CF-D102-4046-9B47-2930610F931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この「消費税相当額」欄は、計上経費のうち、「課税取引」に該当しない経費に対応するものです。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6" authorId="0" shapeId="0" xr:uid="{27F57213-5797-49AC-B76A-2FAE70C8B73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 xml:space="preserve">「消費税相当額」シートで算出
</t>
        </r>
      </text>
    </comment>
    <comment ref="D28" authorId="0" shapeId="0" xr:uid="{7791CBD6-86AC-49FF-9BF6-5A25804F5A8B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間接経費率を入力</t>
        </r>
      </text>
    </comment>
    <comment ref="E28" authorId="0" shapeId="0" xr:uid="{214643C4-70C2-4F37-BB43-1CC44E5528B7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「A.直接経費の計」×間接経費率により算出した額に、千円未満の端数が生じた場合は「切り捨て」</t>
        </r>
      </text>
    </comment>
    <comment ref="F28" authorId="0" shapeId="0" xr:uid="{33DD90EF-64B5-41DD-A843-19B0F198DD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適用する間接経費率を記載</t>
        </r>
      </text>
    </comment>
    <comment ref="J28" authorId="0" shapeId="0" xr:uid="{A615280E-A14B-4809-BDC0-A768EF76484D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左記、E列の数値が基準です。これに合わせて年度ごとに算出して下さい。</t>
        </r>
      </text>
    </comment>
    <comment ref="E29" authorId="0" shapeId="0" xr:uid="{A6AD490B-20EE-42DC-80E0-E3FFC34774A2}">
      <text>
        <r>
          <rPr>
            <b/>
            <sz val="9"/>
            <color indexed="81"/>
            <rFont val="ＭＳ Ｐゴシック"/>
            <family val="3"/>
            <charset val="128"/>
          </rPr>
          <t>JAXA:</t>
        </r>
        <r>
          <rPr>
            <sz val="9"/>
            <color indexed="81"/>
            <rFont val="ＭＳ Ｐゴシック"/>
            <family val="3"/>
            <charset val="128"/>
          </rPr>
          <t xml:space="preserve">
「C.再委託費」は代表機関のみの入力</t>
        </r>
      </text>
    </comment>
    <comment ref="H29" authorId="0" shapeId="0" xr:uid="{10524F45-B6DC-44F0-BE95-8A9395BC3A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この行は、代表機関のみの入力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44450655-A9A1-4D31-9E9A-069205D37C54}">
      <text>
        <r>
          <rPr>
            <b/>
            <sz val="11"/>
            <color indexed="81"/>
            <rFont val="MS P ゴシック"/>
            <family val="3"/>
            <charset val="128"/>
          </rPr>
          <t>JAXA：
軽減税率（８％）対象経費は計上しないでください。右側のL列以降で別途、計算して下さい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2CDE493C-08E9-4DE0-966F-C30CE50ED386}">
      <text>
        <r>
          <rPr>
            <b/>
            <sz val="9"/>
            <color indexed="81"/>
            <rFont val="MS P ゴシック"/>
            <family val="3"/>
            <charset val="128"/>
          </rPr>
          <t>JAXA:
単価の記載欄は「円」単位です。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（他シートも同様）</t>
        </r>
      </text>
    </comment>
    <comment ref="E4" authorId="0" shapeId="0" xr:uid="{503FB60A-3338-4396-AB08-13249158CDF0}">
      <text>
        <r>
          <rPr>
            <b/>
            <sz val="9"/>
            <color indexed="81"/>
            <rFont val="MS P ゴシック"/>
            <family val="3"/>
            <charset val="128"/>
          </rPr>
          <t>JAXA:
千円未満は切り上げてください。
（他シートも同様）</t>
        </r>
      </text>
    </comment>
    <comment ref="I4" authorId="0" shapeId="0" xr:uid="{F57E39F1-AB4F-43FA-9996-C968320F5FD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</t>
        </r>
        <r>
          <rPr>
            <b/>
            <sz val="12"/>
            <color indexed="81"/>
            <rFont val="MS P ゴシック"/>
            <family val="3"/>
            <charset val="128"/>
          </rPr>
          <t>海外企業発注（契約：国内代理店契約を含む）を見込み計上する案件は、想定する相手先等について可能な限り明記して下さい。該当する行は黄色セルでハッチングしてください。
（記載例１：「▲▲＆■Co.（米国）を想定」）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E1ECCFDA-6FD6-4D1A-9DEF-1E6019EC14F7}">
      <text>
        <r>
          <rPr>
            <b/>
            <sz val="9"/>
            <color indexed="81"/>
            <rFont val="MS P ゴシック"/>
            <family val="3"/>
            <charset val="128"/>
          </rPr>
          <t>JAXA:
本紙作成時点で対象者について具体化されてない場合は、対象者の規模（人数）がある程度把握できる記載を検討して下さい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8" authorId="0" shapeId="0" xr:uid="{ACBDC8A2-F1D8-4B88-8BFA-5CF43040033B}">
      <text>
        <r>
          <rPr>
            <b/>
            <sz val="9"/>
            <color indexed="81"/>
            <rFont val="MS P ゴシック"/>
            <family val="3"/>
            <charset val="128"/>
          </rPr>
          <t>JAXA:
上記金額のうち、非（不）課税分の合計を記載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4" authorId="0" shapeId="0" xr:uid="{AB969797-CEE4-47FF-964D-02430A8146F5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海外企業発注（契約：国内代理店契約を含む）を見込み計上する案件は、想定する相手先等について可能な限り明記して下さい。該当する行は黄色セルでハッチングしてください。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F4DE24D5-F89C-49D2-875F-60992870944D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本紙作成時点では、氏名等の具体的な情報は求めませんが、実施体制との関係から、ある程度の対象者数が把握できる記載を検討して下さい</t>
        </r>
      </text>
    </comment>
    <comment ref="K4" authorId="0" shapeId="0" xr:uid="{7194F6F2-F163-47D6-8E2C-D7685972BFAB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備考欄に　「A）受託単価適用」、「B)健保等級単価適用」、「C）実績単価適用」のいずれかを記載
※派遣費用は「見積書単価（税抜）」と記載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68CA6A18-463B-4CE8-8BB9-779AADDA2B96}">
      <text>
        <r>
          <rPr>
            <b/>
            <sz val="9"/>
            <color indexed="81"/>
            <rFont val="MS P ゴシック"/>
            <family val="3"/>
            <charset val="128"/>
          </rPr>
          <t>JAXA:
国内旅費は「税込み」計上、外国旅費の一部「非課税取引」の額について、備考欄に記載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C1FA943D-9AED-43E5-9CE0-A18F71185A3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非課税取引分の合計について記載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7C4814D9-4FAA-4400-BD1D-7BCB9FEC67C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</t>
        </r>
        <r>
          <rPr>
            <b/>
            <sz val="12"/>
            <color indexed="81"/>
            <rFont val="MS P ゴシック"/>
            <family val="3"/>
            <charset val="128"/>
          </rPr>
          <t>海外企業発注（契約：国内代理店契約を除く）は非課税取引のため、「非課税」を選択ください。右下の非課税セルに合計されます。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" authorId="0" shapeId="0" xr:uid="{DA9BE789-1761-421B-997C-FB983E3907F3}">
      <text>
        <r>
          <rPr>
            <b/>
            <sz val="11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海外企業発注（契約：国内代理店契約を含む）を見込み計上する案件は、想定する相手先等について可能な限り明記して下さい。該当する行は黄色セルでハッチングしてください。
（記載例１：「▲▲＆■Co.（米国）を想定」）
（記載例２：「▲▲＆■Co.（米国）（国内代理店経由）を想定」）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9" authorId="0" shapeId="0" xr:uid="{92D3ED67-3DD8-45E0-A89F-841D40D3BBF2}">
      <text>
        <r>
          <rPr>
            <b/>
            <sz val="9"/>
            <color indexed="81"/>
            <rFont val="MS P ゴシック"/>
            <family val="3"/>
            <charset val="128"/>
          </rPr>
          <t>JAXA:
飲食物の「購入」による、軽減税率対象（TAX８％）の場合、その旨を表記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491608A1-687A-4EFF-9779-23EAE4B551A9}">
      <text>
        <r>
          <rPr>
            <b/>
            <sz val="9"/>
            <color indexed="81"/>
            <rFont val="MS P ゴシック"/>
            <family val="3"/>
            <charset val="128"/>
          </rPr>
          <t>JAXA:
非課税あるいは不課税のものは「税抜き」金額を記載し、備考欄に「非（不）課税対象・・・円」と記載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8" authorId="0" shapeId="0" xr:uid="{8122215B-2DA1-485F-9A65-022B8DF26733}">
      <text>
        <r>
          <rPr>
            <b/>
            <sz val="9"/>
            <color indexed="81"/>
            <rFont val="MS P ゴシック"/>
            <family val="3"/>
            <charset val="128"/>
          </rPr>
          <t>JAXA:
非（不）課税分の合計について表記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<sst xmlns="http://schemas.openxmlformats.org/spreadsheetml/2006/main" count="442" uniqueCount="232">
  <si>
    <t>（別紙様式：代表/連携共用）</t>
    <rPh sb="1" eb="5">
      <t>ベッシヨウシキ</t>
    </rPh>
    <rPh sb="6" eb="8">
      <t>ダイヒョウ</t>
    </rPh>
    <rPh sb="9" eb="11">
      <t>レンケイ</t>
    </rPh>
    <rPh sb="11" eb="13">
      <t>キョウヨウ</t>
    </rPh>
    <phoneticPr fontId="2"/>
  </si>
  <si>
    <t>提案者：　○○○○〇会社（代表機関）</t>
    <rPh sb="0" eb="2">
      <t>テイアン</t>
    </rPh>
    <rPh sb="2" eb="3">
      <t>シャ</t>
    </rPh>
    <rPh sb="10" eb="12">
      <t>カイシャ</t>
    </rPh>
    <rPh sb="13" eb="15">
      <t>ダイヒョウ</t>
    </rPh>
    <rPh sb="15" eb="17">
      <t>キカン</t>
    </rPh>
    <phoneticPr fontId="2"/>
  </si>
  <si>
    <t>【テーマ名：　　　　　　　　　　　　　　　　　　　】</t>
    <rPh sb="4" eb="5">
      <t>メイ</t>
    </rPh>
    <phoneticPr fontId="2"/>
  </si>
  <si>
    <t>（技術開発項目：　　　　　　　　　　　　　　　　　　　）</t>
    <rPh sb="1" eb="7">
      <t>ギジュツカイハツコウモク</t>
    </rPh>
    <phoneticPr fontId="2"/>
  </si>
  <si>
    <t>予算計画（経費内訳書）</t>
    <rPh sb="0" eb="4">
      <t>ヨサンケイカク</t>
    </rPh>
    <rPh sb="5" eb="7">
      <t>ケイヒ</t>
    </rPh>
    <rPh sb="7" eb="10">
      <t>ウチワケショ</t>
    </rPh>
    <phoneticPr fontId="2"/>
  </si>
  <si>
    <t>実施年度別（推計）</t>
    <rPh sb="0" eb="2">
      <t>ジッシ</t>
    </rPh>
    <rPh sb="2" eb="4">
      <t>ネンド</t>
    </rPh>
    <rPh sb="4" eb="5">
      <t>ベツ</t>
    </rPh>
    <rPh sb="6" eb="8">
      <t>スイケイ</t>
    </rPh>
    <phoneticPr fontId="2"/>
  </si>
  <si>
    <t>単位（千円）</t>
    <rPh sb="0" eb="2">
      <t>タンイ</t>
    </rPh>
    <rPh sb="3" eb="5">
      <t>センエン</t>
    </rPh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</si>
  <si>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</si>
  <si>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</si>
  <si>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事業費（見込み額）</t>
    <rPh sb="0" eb="2">
      <t>ジギョウ</t>
    </rPh>
    <rPh sb="2" eb="3">
      <t>ヒ</t>
    </rPh>
    <rPh sb="4" eb="6">
      <t>ミコ</t>
    </rPh>
    <rPh sb="7" eb="8">
      <t>ガク</t>
    </rPh>
    <phoneticPr fontId="2"/>
  </si>
  <si>
    <t>備考</t>
    <rPh sb="0" eb="2">
      <t>ビコウ</t>
    </rPh>
    <phoneticPr fontId="2"/>
  </si>
  <si>
    <t>チェック</t>
    <phoneticPr fontId="2"/>
  </si>
  <si>
    <t>←左表の数値と一致しているか確認</t>
    <rPh sb="1" eb="3">
      <t>ヒダリヒョウ</t>
    </rPh>
    <rPh sb="4" eb="6">
      <t>スウチ</t>
    </rPh>
    <rPh sb="7" eb="9">
      <t>イッチ</t>
    </rPh>
    <rPh sb="14" eb="16">
      <t>カクニン</t>
    </rPh>
    <phoneticPr fontId="2"/>
  </si>
  <si>
    <t>直接経費</t>
    <rPh sb="0" eb="4">
      <t>チョクセツケイヒ</t>
    </rPh>
    <phoneticPr fontId="2"/>
  </si>
  <si>
    <t>物品費</t>
    <rPh sb="0" eb="3">
      <t>ブッピンヒ</t>
    </rPh>
    <phoneticPr fontId="2"/>
  </si>
  <si>
    <t>設備備品費</t>
    <rPh sb="0" eb="5">
      <t>セツビビヒンヒ</t>
    </rPh>
    <phoneticPr fontId="2"/>
  </si>
  <si>
    <t>消耗品費</t>
    <rPh sb="0" eb="4">
      <t>ショウモウヒンヒ</t>
    </rPh>
    <phoneticPr fontId="2"/>
  </si>
  <si>
    <t>人件費・謝金</t>
    <rPh sb="0" eb="3">
      <t>ジンケンヒ</t>
    </rPh>
    <rPh sb="4" eb="6">
      <t>シャキン</t>
    </rPh>
    <phoneticPr fontId="2"/>
  </si>
  <si>
    <t>人件費</t>
    <rPh sb="0" eb="3">
      <t>ジンケンヒ</t>
    </rPh>
    <phoneticPr fontId="2"/>
  </si>
  <si>
    <t>謝金</t>
    <rPh sb="0" eb="2">
      <t>シャキン</t>
    </rPh>
    <phoneticPr fontId="2"/>
  </si>
  <si>
    <t>うち、※消費税相当額対象　　450千円</t>
    <rPh sb="4" eb="7">
      <t>ショウヒゼイ</t>
    </rPh>
    <rPh sb="7" eb="10">
      <t>ソウトウガク</t>
    </rPh>
    <rPh sb="10" eb="12">
      <t>タイショウ</t>
    </rPh>
    <rPh sb="17" eb="19">
      <t>センエン</t>
    </rPh>
    <phoneticPr fontId="2"/>
  </si>
  <si>
    <t>旅費</t>
    <rPh sb="0" eb="2">
      <t>リョヒ</t>
    </rPh>
    <phoneticPr fontId="2"/>
  </si>
  <si>
    <t>国内旅費</t>
    <rPh sb="0" eb="4">
      <t>コクナイリョヒ</t>
    </rPh>
    <phoneticPr fontId="2"/>
  </si>
  <si>
    <t>外国旅費</t>
    <rPh sb="0" eb="4">
      <t>ガイコクリョヒ</t>
    </rPh>
    <phoneticPr fontId="2"/>
  </si>
  <si>
    <t>その他</t>
    <rPh sb="2" eb="3">
      <t>タ</t>
    </rPh>
    <phoneticPr fontId="2"/>
  </si>
  <si>
    <t>外注費</t>
    <rPh sb="0" eb="3">
      <t>ガイチュウヒ</t>
    </rPh>
    <phoneticPr fontId="2"/>
  </si>
  <si>
    <t>印刷製本費</t>
    <rPh sb="0" eb="5">
      <t>インサツセイホンヒ</t>
    </rPh>
    <phoneticPr fontId="2"/>
  </si>
  <si>
    <t>会議費</t>
    <rPh sb="0" eb="3">
      <t>カイギヒ</t>
    </rPh>
    <phoneticPr fontId="2"/>
  </si>
  <si>
    <t>うち、飲物代（軽減８％対象)　　99千円</t>
    <rPh sb="3" eb="6">
      <t>ノミモノダイ</t>
    </rPh>
    <rPh sb="7" eb="9">
      <t>ケイゲン</t>
    </rPh>
    <rPh sb="11" eb="13">
      <t>タイショウ</t>
    </rPh>
    <rPh sb="18" eb="20">
      <t>センエン</t>
    </rPh>
    <phoneticPr fontId="2"/>
  </si>
  <si>
    <t>通信運搬費</t>
    <rPh sb="0" eb="5">
      <t>ツウシンウンパンヒ</t>
    </rPh>
    <phoneticPr fontId="2"/>
  </si>
  <si>
    <t>光熱水料</t>
    <rPh sb="0" eb="4">
      <t>コウネツスイリョウ</t>
    </rPh>
    <phoneticPr fontId="2"/>
  </si>
  <si>
    <t>その他（諸経費）</t>
    <rPh sb="2" eb="3">
      <t>タ</t>
    </rPh>
    <rPh sb="4" eb="7">
      <t>ショケイヒ</t>
    </rPh>
    <phoneticPr fontId="2"/>
  </si>
  <si>
    <r>
      <t>消費税相当額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
（委託費のみ）</t>
    </r>
    <rPh sb="0" eb="6">
      <t>ショウヒゼイソウトウガク</t>
    </rPh>
    <rPh sb="9" eb="12">
      <t>イタクヒ</t>
    </rPh>
    <phoneticPr fontId="2"/>
  </si>
  <si>
    <t>※軽減税率分の合計（８%対象）
99千円×100/108×1.1－99千円×100/110×1.1≒２（1,833円）</t>
    <rPh sb="1" eb="5">
      <t>ケイゲンゼイリツ</t>
    </rPh>
    <rPh sb="5" eb="6">
      <t>ブン</t>
    </rPh>
    <rPh sb="7" eb="9">
      <t>ゴウケイ</t>
    </rPh>
    <rPh sb="12" eb="14">
      <t>タイショウ</t>
    </rPh>
    <rPh sb="18" eb="20">
      <t>センエン</t>
    </rPh>
    <rPh sb="35" eb="37">
      <t>センエン</t>
    </rPh>
    <rPh sb="57" eb="58">
      <t>エン</t>
    </rPh>
    <phoneticPr fontId="2"/>
  </si>
  <si>
    <t>　A.直接経費の計</t>
    <rPh sb="3" eb="7">
      <t>チョクセツケイヒ</t>
    </rPh>
    <rPh sb="8" eb="9">
      <t>ケイ</t>
    </rPh>
    <phoneticPr fontId="2"/>
  </si>
  <si>
    <t>（上記の合計）</t>
    <rPh sb="1" eb="3">
      <t>ジョウキ</t>
    </rPh>
    <rPh sb="4" eb="6">
      <t>ゴウケイ</t>
    </rPh>
    <phoneticPr fontId="2"/>
  </si>
  <si>
    <t>A.直接経費の計（上記の合計）</t>
    <rPh sb="2" eb="6">
      <t>チョクセツケイヒ</t>
    </rPh>
    <rPh sb="7" eb="8">
      <t>ケイ</t>
    </rPh>
    <rPh sb="9" eb="11">
      <t>ジョウキ</t>
    </rPh>
    <rPh sb="12" eb="14">
      <t>ゴウケイ</t>
    </rPh>
    <phoneticPr fontId="2"/>
  </si>
  <si>
    <t>　B.間接経費</t>
    <rPh sb="3" eb="7">
      <t>カンセツケイヒ</t>
    </rPh>
    <phoneticPr fontId="2"/>
  </si>
  <si>
    <t>B.間接経費</t>
    <rPh sb="2" eb="6">
      <t>カンセツケイヒ</t>
    </rPh>
    <phoneticPr fontId="2"/>
  </si>
  <si>
    <t>　C.再委託費</t>
    <rPh sb="3" eb="7">
      <t>サイイタクヒ</t>
    </rPh>
    <phoneticPr fontId="2"/>
  </si>
  <si>
    <t>C.再委託費</t>
    <rPh sb="2" eb="6">
      <t>サイイタクヒ</t>
    </rPh>
    <phoneticPr fontId="2"/>
  </si>
  <si>
    <t>　事業費　総計</t>
    <rPh sb="1" eb="4">
      <t>ジギョウヒ</t>
    </rPh>
    <rPh sb="5" eb="7">
      <t>ソウケイ</t>
    </rPh>
    <phoneticPr fontId="2"/>
  </si>
  <si>
    <t>上記（A～C）の合計</t>
    <rPh sb="0" eb="2">
      <t>ジョウキ</t>
    </rPh>
    <rPh sb="8" eb="10">
      <t>ゴウケイ</t>
    </rPh>
    <phoneticPr fontId="2"/>
  </si>
  <si>
    <t>（全体計画）事業費　総計</t>
    <rPh sb="1" eb="5">
      <t>ゼンタイケイカク</t>
    </rPh>
    <rPh sb="6" eb="9">
      <t>ジギョウヒ</t>
    </rPh>
    <rPh sb="10" eb="12">
      <t>ソウケイ</t>
    </rPh>
    <phoneticPr fontId="2"/>
  </si>
  <si>
    <t>※（グレー、青）のセル箇所のみ、数式が入っています。計算に誤りがないか最終確認して下さい</t>
    <rPh sb="6" eb="7">
      <t>アオ</t>
    </rPh>
    <rPh sb="11" eb="13">
      <t>カショ</t>
    </rPh>
    <rPh sb="16" eb="18">
      <t>スウシキ</t>
    </rPh>
    <rPh sb="19" eb="20">
      <t>ハイ</t>
    </rPh>
    <rPh sb="26" eb="28">
      <t>ケイサン</t>
    </rPh>
    <rPh sb="29" eb="30">
      <t>アヤマ</t>
    </rPh>
    <rPh sb="35" eb="37">
      <t>サイシュウ</t>
    </rPh>
    <rPh sb="37" eb="39">
      <t>カクニン</t>
    </rPh>
    <rPh sb="41" eb="42">
      <t>クダ</t>
    </rPh>
    <phoneticPr fontId="2"/>
  </si>
  <si>
    <t>※E列、J列およびO列の各行の数値が合致しているか最終確認して下さい</t>
    <rPh sb="2" eb="3">
      <t>レツ</t>
    </rPh>
    <rPh sb="5" eb="6">
      <t>レツ</t>
    </rPh>
    <rPh sb="10" eb="11">
      <t>レツ</t>
    </rPh>
    <rPh sb="12" eb="14">
      <t>カクギョウ</t>
    </rPh>
    <rPh sb="15" eb="17">
      <t>スウチ</t>
    </rPh>
    <rPh sb="18" eb="20">
      <t>ガッチ</t>
    </rPh>
    <rPh sb="25" eb="27">
      <t>サイシュウ</t>
    </rPh>
    <rPh sb="27" eb="29">
      <t>カクニン</t>
    </rPh>
    <rPh sb="31" eb="32">
      <t>クダ</t>
    </rPh>
    <phoneticPr fontId="2"/>
  </si>
  <si>
    <t>セルは、数式が入っています</t>
    <rPh sb="4" eb="6">
      <t>スウシキ</t>
    </rPh>
    <rPh sb="7" eb="8">
      <t>ハイ</t>
    </rPh>
    <phoneticPr fontId="2"/>
  </si>
  <si>
    <t>（大項目）物品費</t>
    <rPh sb="1" eb="4">
      <t>ダイコウモク</t>
    </rPh>
    <rPh sb="5" eb="8">
      <t>ブッピンヒ</t>
    </rPh>
    <phoneticPr fontId="2"/>
  </si>
  <si>
    <t>　（中項目）設備備品費</t>
    <rPh sb="2" eb="5">
      <t>チュウコウモク</t>
    </rPh>
    <rPh sb="6" eb="11">
      <t>セツビビヒンヒ</t>
    </rPh>
    <phoneticPr fontId="2"/>
  </si>
  <si>
    <t>↓</t>
    <phoneticPr fontId="2"/>
  </si>
  <si>
    <t>品　名</t>
    <rPh sb="0" eb="1">
      <t>ヒン</t>
    </rPh>
    <rPh sb="2" eb="3">
      <t>ナ</t>
    </rPh>
    <phoneticPr fontId="2"/>
  </si>
  <si>
    <t>仕　様</t>
    <rPh sb="0" eb="1">
      <t>シ</t>
    </rPh>
    <rPh sb="2" eb="3">
      <t>サマ</t>
    </rPh>
    <phoneticPr fontId="2"/>
  </si>
  <si>
    <t>数量</t>
    <rPh sb="0" eb="2">
      <t>スウリョウ</t>
    </rPh>
    <phoneticPr fontId="2"/>
  </si>
  <si>
    <t>調達予定時期
（202Y/M）</t>
    <rPh sb="0" eb="6">
      <t>チョウタツヨテイジキ</t>
    </rPh>
    <phoneticPr fontId="2"/>
  </si>
  <si>
    <t>備　考</t>
    <rPh sb="0" eb="1">
      <t>ビ</t>
    </rPh>
    <rPh sb="2" eb="3">
      <t>コウ</t>
    </rPh>
    <phoneticPr fontId="2"/>
  </si>
  <si>
    <t>【設備備品費】</t>
    <rPh sb="1" eb="6">
      <t>セツビビヒンヒ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</si>
  <si>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クライオスタット</t>
    </r>
    <rPh sb="1" eb="4">
      <t>キサイレイ</t>
    </rPh>
    <phoneticPr fontId="2"/>
  </si>
  <si>
    <t>HM560MV（ﾊﾞｷｭﾄｰﾑ付）</t>
    <phoneticPr fontId="2"/>
  </si>
  <si>
    <t>2025年10月頃</t>
    <rPh sb="4" eb="5">
      <t>ネン</t>
    </rPh>
    <rPh sb="7" eb="8">
      <t>ガツ</t>
    </rPh>
    <rPh sb="8" eb="9">
      <t>コロ</t>
    </rPh>
    <phoneticPr fontId="2"/>
  </si>
  <si>
    <t>技術開発計画２年目に整備予定</t>
    <rPh sb="0" eb="6">
      <t>ギジュツカイハツケイカク</t>
    </rPh>
    <rPh sb="7" eb="9">
      <t>ネンメ</t>
    </rPh>
    <rPh sb="10" eb="14">
      <t>セイビヨテイ</t>
    </rPh>
    <phoneticPr fontId="2"/>
  </si>
  <si>
    <t>【試作品費】※</t>
    <rPh sb="1" eb="5">
      <t>シサクヒンヒ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</si>
  <si>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・・・化合成システム </t>
    </r>
    <rPh sb="1" eb="4">
      <t>キサイレイ</t>
    </rPh>
    <phoneticPr fontId="2"/>
  </si>
  <si>
    <t>2025年5月頃（完成予定）</t>
    <rPh sb="4" eb="5">
      <t>ネン</t>
    </rPh>
    <rPh sb="6" eb="7">
      <t>ガツ</t>
    </rPh>
    <rPh sb="7" eb="8">
      <t>コロ</t>
    </rPh>
    <rPh sb="9" eb="11">
      <t>カンセイ</t>
    </rPh>
    <rPh sb="11" eb="13">
      <t>ヨテイ</t>
    </rPh>
    <phoneticPr fontId="2"/>
  </si>
  <si>
    <t>技術開発計画２年目</t>
    <rPh sb="0" eb="6">
      <t>ギジュツカイハツケイカク</t>
    </rPh>
    <rPh sb="7" eb="9">
      <t>ネンメ</t>
    </rPh>
    <phoneticPr fontId="2"/>
  </si>
  <si>
    <t>計</t>
    <rPh sb="0" eb="1">
      <t>ケイ</t>
    </rPh>
    <phoneticPr fontId="2"/>
  </si>
  <si>
    <t>　※【試作品費】は、技術開発計画上、必要な場合に計上すること。無い場合は当該費目を削除</t>
    <rPh sb="3" eb="7">
      <t>シサクヒンヒ</t>
    </rPh>
    <rPh sb="10" eb="17">
      <t>ギジュツカイハツケイカクジョウ</t>
    </rPh>
    <rPh sb="18" eb="20">
      <t>ヒツヨウ</t>
    </rPh>
    <rPh sb="21" eb="23">
      <t>バアイ</t>
    </rPh>
    <rPh sb="24" eb="26">
      <t>ケイジョウ</t>
    </rPh>
    <rPh sb="31" eb="32">
      <t>ナ</t>
    </rPh>
    <rPh sb="33" eb="35">
      <t>バアイ</t>
    </rPh>
    <rPh sb="36" eb="40">
      <t>トウガイヒモク</t>
    </rPh>
    <rPh sb="41" eb="43">
      <t>サクジョ</t>
    </rPh>
    <phoneticPr fontId="2"/>
  </si>
  <si>
    <t>　表中の行が不足する場合は適宜、行を追加の上入力してください（最後の行「計」欄の合計額の反映を確認）</t>
    <rPh sb="1" eb="3">
      <t>ヒョウチュウ</t>
    </rPh>
    <rPh sb="4" eb="5">
      <t>ギョウ</t>
    </rPh>
    <rPh sb="6" eb="8">
      <t>フソク</t>
    </rPh>
    <rPh sb="10" eb="12">
      <t>バアイ</t>
    </rPh>
    <rPh sb="13" eb="15">
      <t>テキギ</t>
    </rPh>
    <rPh sb="16" eb="17">
      <t>ギョウ</t>
    </rPh>
    <rPh sb="18" eb="20">
      <t>ツイカ</t>
    </rPh>
    <rPh sb="21" eb="22">
      <t>ウエ</t>
    </rPh>
    <rPh sb="22" eb="24">
      <t>ニュウリョク</t>
    </rPh>
    <rPh sb="31" eb="33">
      <t>サイゴ</t>
    </rPh>
    <rPh sb="34" eb="35">
      <t>ギョウ</t>
    </rPh>
    <rPh sb="36" eb="37">
      <t>ケイ</t>
    </rPh>
    <rPh sb="38" eb="39">
      <t>ラン</t>
    </rPh>
    <rPh sb="40" eb="42">
      <t>ゴウケイ</t>
    </rPh>
    <rPh sb="42" eb="43">
      <t>ガク</t>
    </rPh>
    <rPh sb="44" eb="46">
      <t>ハンエイ</t>
    </rPh>
    <rPh sb="47" eb="49">
      <t>カクニン</t>
    </rPh>
    <phoneticPr fontId="2"/>
  </si>
  <si>
    <t>セル部分は数式が入っています</t>
    <rPh sb="2" eb="4">
      <t>ブブン</t>
    </rPh>
    <rPh sb="5" eb="7">
      <t>スウシキ</t>
    </rPh>
    <rPh sb="8" eb="9">
      <t>ハイ</t>
    </rPh>
    <phoneticPr fontId="2"/>
  </si>
  <si>
    <t>（大項目）人件費・謝金</t>
    <rPh sb="1" eb="4">
      <t>ダイコウモク</t>
    </rPh>
    <rPh sb="5" eb="8">
      <t>ジンケンヒ</t>
    </rPh>
    <rPh sb="9" eb="11">
      <t>シャキン</t>
    </rPh>
    <phoneticPr fontId="2"/>
  </si>
  <si>
    <t>　（中項目）謝金</t>
    <rPh sb="2" eb="5">
      <t>チュウコウモク</t>
    </rPh>
    <rPh sb="6" eb="8">
      <t>シャキン</t>
    </rPh>
    <phoneticPr fontId="2"/>
  </si>
  <si>
    <t>氏名</t>
    <rPh sb="0" eb="2">
      <t>シメイ</t>
    </rPh>
    <phoneticPr fontId="2"/>
  </si>
  <si>
    <t>用務等</t>
    <rPh sb="0" eb="3">
      <t>ヨウムトウ</t>
    </rPh>
    <phoneticPr fontId="2"/>
  </si>
  <si>
    <t>回数</t>
    <rPh sb="0" eb="2">
      <t>カイスウ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</si>
  <si>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宇部　宙</t>
    </r>
    <rPh sb="1" eb="4">
      <t>キサイレイ</t>
    </rPh>
    <rPh sb="6" eb="8">
      <t>ウベ</t>
    </rPh>
    <rPh sb="9" eb="10">
      <t>チュウ</t>
    </rPh>
    <phoneticPr fontId="2"/>
  </si>
  <si>
    <t>○○検討会出席</t>
    <rPh sb="2" eb="5">
      <t>ケントウカイ</t>
    </rPh>
    <rPh sb="5" eb="7">
      <t>シュッセキ</t>
    </rPh>
    <phoneticPr fontId="2"/>
  </si>
  <si>
    <t>（所属）□□大学教授</t>
    <rPh sb="1" eb="3">
      <t>ショゾク</t>
    </rPh>
    <rPh sb="6" eb="8">
      <t>ダイガク</t>
    </rPh>
    <rPh sb="8" eb="10">
      <t>キョウジュ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</si>
  <si>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航空　匠</t>
    </r>
    <rPh sb="1" eb="3">
      <t>キサイ</t>
    </rPh>
    <rPh sb="3" eb="4">
      <t>レイ</t>
    </rPh>
    <rPh sb="6" eb="8">
      <t>コウクウ</t>
    </rPh>
    <rPh sb="9" eb="10">
      <t>タクミ</t>
    </rPh>
    <phoneticPr fontId="2"/>
  </si>
  <si>
    <t>▲▲技術に関する助言（協力者）</t>
    <rPh sb="2" eb="4">
      <t>ギジュツ</t>
    </rPh>
    <rPh sb="5" eb="6">
      <t>カン</t>
    </rPh>
    <rPh sb="8" eb="10">
      <t>ジョゲン</t>
    </rPh>
    <rPh sb="11" eb="13">
      <t>キョウリョク</t>
    </rPh>
    <rPh sb="13" eb="14">
      <t>シャ</t>
    </rPh>
    <phoneticPr fontId="2"/>
  </si>
  <si>
    <t>（所属）▽▽研究所長</t>
    <rPh sb="1" eb="3">
      <t>ショゾク</t>
    </rPh>
    <rPh sb="6" eb="9">
      <t>ケンキュウショ</t>
    </rPh>
    <rPh sb="9" eb="10">
      <t>チョウ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</si>
  <si>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◇◇分野有識者（2名）</t>
    </r>
    <rPh sb="1" eb="3">
      <t>キサイ</t>
    </rPh>
    <rPh sb="3" eb="4">
      <t>レイ</t>
    </rPh>
    <rPh sb="8" eb="10">
      <t>ブンヤ</t>
    </rPh>
    <rPh sb="10" eb="13">
      <t>ユウシキシャ</t>
    </rPh>
    <rPh sb="15" eb="16">
      <t>メイ</t>
    </rPh>
    <phoneticPr fontId="2"/>
  </si>
  <si>
    <t>◇◇分野の技術動向に関する助言（協力者）</t>
    <rPh sb="2" eb="4">
      <t>ブンヤ</t>
    </rPh>
    <rPh sb="5" eb="9">
      <t>ギジュツドウコウ</t>
    </rPh>
    <rPh sb="10" eb="11">
      <t>カン</t>
    </rPh>
    <rPh sb="13" eb="15">
      <t>ジョゲン</t>
    </rPh>
    <rPh sb="16" eb="18">
      <t>キョウリョク</t>
    </rPh>
    <rPh sb="18" eb="19">
      <t>シャ</t>
    </rPh>
    <phoneticPr fontId="2"/>
  </si>
  <si>
    <t>　（中項目）消耗品費</t>
    <rPh sb="2" eb="5">
      <t>チュウコウモク</t>
    </rPh>
    <rPh sb="6" eb="10">
      <t>ショウモウヒンヒ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</si>
  <si>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液体窒素</t>
    </r>
    <rPh sb="1" eb="4">
      <t>キサイレイ</t>
    </rPh>
    <rPh sb="6" eb="8">
      <t>エキタイ</t>
    </rPh>
    <rPh sb="8" eb="10">
      <t>チッソ</t>
    </rPh>
    <phoneticPr fontId="2"/>
  </si>
  <si>
    <t>３年分見込み</t>
    <rPh sb="1" eb="3">
      <t>ネンブン</t>
    </rPh>
    <rPh sb="3" eb="5">
      <t>ミコ</t>
    </rPh>
    <phoneticPr fontId="2"/>
  </si>
  <si>
    <t>2024年10月から（随時）</t>
    <rPh sb="4" eb="5">
      <t>ネン</t>
    </rPh>
    <rPh sb="7" eb="8">
      <t>ガツ</t>
    </rPh>
    <rPh sb="11" eb="13">
      <t>ズイジ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</si>
  <si>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実験用マウス</t>
    </r>
    <rPh sb="1" eb="4">
      <t>キサイレイ</t>
    </rPh>
    <rPh sb="6" eb="9">
      <t>ジッケンヨウ</t>
    </rPh>
    <phoneticPr fontId="2"/>
  </si>
  <si>
    <t>2024年11月から（随時）</t>
    <rPh sb="4" eb="5">
      <t>ネン</t>
    </rPh>
    <rPh sb="7" eb="8">
      <t>ガツ</t>
    </rPh>
    <rPh sb="11" eb="13">
      <t>ズイジ</t>
    </rPh>
    <phoneticPr fontId="2"/>
  </si>
  <si>
    <t>（注）作成要領：「C）実績単価」を適用した場合のみ使用</t>
    <rPh sb="1" eb="2">
      <t>チュウ</t>
    </rPh>
    <rPh sb="3" eb="7">
      <t>サクセイヨウリョウ</t>
    </rPh>
    <rPh sb="11" eb="13">
      <t>ジッセキ</t>
    </rPh>
    <rPh sb="13" eb="15">
      <t>タンカ</t>
    </rPh>
    <rPh sb="17" eb="19">
      <t>テキヨウ</t>
    </rPh>
    <rPh sb="21" eb="23">
      <t>バアイ</t>
    </rPh>
    <rPh sb="25" eb="27">
      <t>シヨウ</t>
    </rPh>
    <phoneticPr fontId="2"/>
  </si>
  <si>
    <t>（中項目）人件費</t>
    <rPh sb="1" eb="4">
      <t>チュウコウモク</t>
    </rPh>
    <rPh sb="5" eb="8">
      <t>ジンケンヒ</t>
    </rPh>
    <phoneticPr fontId="2"/>
  </si>
  <si>
    <t>区分</t>
    <rPh sb="0" eb="2">
      <t>クブン</t>
    </rPh>
    <phoneticPr fontId="2"/>
  </si>
  <si>
    <t>雇用関係の有無</t>
    <rPh sb="0" eb="2">
      <t>コヨウ</t>
    </rPh>
    <rPh sb="2" eb="4">
      <t>カンケイ</t>
    </rPh>
    <rPh sb="5" eb="7">
      <t>ウム</t>
    </rPh>
    <phoneticPr fontId="2"/>
  </si>
  <si>
    <t>氏名等</t>
    <rPh sb="0" eb="3">
      <t>シメイトウ</t>
    </rPh>
    <phoneticPr fontId="2"/>
  </si>
  <si>
    <t>②従事時間
（想定）</t>
    <rPh sb="1" eb="3">
      <t>ジュウジ</t>
    </rPh>
    <rPh sb="3" eb="5">
      <t>ジカン</t>
    </rPh>
    <rPh sb="7" eb="9">
      <t>ソウテイ</t>
    </rPh>
    <phoneticPr fontId="2"/>
  </si>
  <si>
    <t>（記載例）</t>
    <rPh sb="1" eb="3">
      <t>キサイ</t>
    </rPh>
    <rPh sb="3" eb="4">
      <t>レイ</t>
    </rPh>
    <phoneticPr fontId="2"/>
  </si>
  <si>
    <t>（業務担当者）</t>
    <rPh sb="1" eb="6">
      <t>ギョウムタントウシャ</t>
    </rPh>
    <phoneticPr fontId="2"/>
  </si>
  <si>
    <t>有</t>
    <rPh sb="0" eb="1">
      <t>アリ</t>
    </rPh>
    <phoneticPr fontId="2"/>
  </si>
  <si>
    <t>主任研究員A</t>
    <rPh sb="0" eb="5">
      <t>シュニンケンキュウイン</t>
    </rPh>
    <phoneticPr fontId="2"/>
  </si>
  <si>
    <t>C）実績単価適用</t>
    <rPh sb="2" eb="6">
      <t>ジッセキタンカ</t>
    </rPh>
    <rPh sb="6" eb="8">
      <t>テキヨウ</t>
    </rPh>
    <phoneticPr fontId="2"/>
  </si>
  <si>
    <t>研究員B</t>
    <rPh sb="0" eb="3">
      <t>ケンキュウイン</t>
    </rPh>
    <phoneticPr fontId="2"/>
  </si>
  <si>
    <t>同上</t>
    <rPh sb="0" eb="2">
      <t>ドウジョウ</t>
    </rPh>
    <phoneticPr fontId="2"/>
  </si>
  <si>
    <t>研究員C</t>
    <rPh sb="0" eb="3">
      <t>ケンキュウイン</t>
    </rPh>
    <phoneticPr fontId="2"/>
  </si>
  <si>
    <t>（補助者）</t>
    <rPh sb="1" eb="4">
      <t>ホジョシャ</t>
    </rPh>
    <phoneticPr fontId="2"/>
  </si>
  <si>
    <t>技術補佐員D</t>
    <rPh sb="0" eb="2">
      <t>ギジュツ</t>
    </rPh>
    <rPh sb="2" eb="5">
      <t>ホサイン</t>
    </rPh>
    <phoneticPr fontId="2"/>
  </si>
  <si>
    <t>事務補佐員E</t>
    <rPh sb="0" eb="5">
      <t>ジムホサイン</t>
    </rPh>
    <phoneticPr fontId="2"/>
  </si>
  <si>
    <t>（記載例）</t>
    <rPh sb="1" eb="4">
      <t>キサイレイ</t>
    </rPh>
    <phoneticPr fontId="2"/>
  </si>
  <si>
    <t>（派遣費用）</t>
    <rPh sb="1" eb="3">
      <t>ハケン</t>
    </rPh>
    <rPh sb="3" eb="5">
      <t>ヒヨウ</t>
    </rPh>
    <phoneticPr fontId="2"/>
  </si>
  <si>
    <t>無
（契約）</t>
    <rPh sb="0" eb="1">
      <t>ナシ</t>
    </rPh>
    <rPh sb="3" eb="5">
      <t>ケイヤク</t>
    </rPh>
    <phoneticPr fontId="2"/>
  </si>
  <si>
    <t>特殊技能派遣者F</t>
    <rPh sb="0" eb="2">
      <t>トクシュ</t>
    </rPh>
    <rPh sb="2" eb="4">
      <t>ギノウ</t>
    </rPh>
    <rPh sb="4" eb="7">
      <t>ハケンシャ</t>
    </rPh>
    <phoneticPr fontId="2"/>
  </si>
  <si>
    <t>見積書単価（税抜）適用</t>
    <rPh sb="0" eb="3">
      <t>ミツモリショ</t>
    </rPh>
    <rPh sb="3" eb="5">
      <t>タンカ</t>
    </rPh>
    <rPh sb="6" eb="8">
      <t>ゼイヌキ</t>
    </rPh>
    <rPh sb="9" eb="11">
      <t>テキヨウ</t>
    </rPh>
    <phoneticPr fontId="2"/>
  </si>
  <si>
    <t>（大項目）旅費</t>
    <rPh sb="1" eb="4">
      <t>ダイコウモク</t>
    </rPh>
    <rPh sb="5" eb="7">
      <t>リョヒ</t>
    </rPh>
    <phoneticPr fontId="2"/>
  </si>
  <si>
    <t>　（中項目）旅費</t>
    <rPh sb="2" eb="5">
      <t>チュウコウモク</t>
    </rPh>
    <rPh sb="6" eb="8">
      <t>リョヒ</t>
    </rPh>
    <phoneticPr fontId="2"/>
  </si>
  <si>
    <t>用務先</t>
    <rPh sb="0" eb="3">
      <t>ヨウムサキ</t>
    </rPh>
    <phoneticPr fontId="2"/>
  </si>
  <si>
    <t>【国内旅費】</t>
    <rPh sb="1" eb="5">
      <t>コクナイリョヒ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</si>
  <si>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宇部　宙</t>
    </r>
    <r>
      <rPr>
        <sz val="11"/>
        <color theme="1"/>
        <rFont val="游ゴシック"/>
        <family val="3"/>
        <charset val="128"/>
        <scheme val="minor"/>
      </rPr>
      <t xml:space="preserve"> ほか２名</t>
    </r>
    <rPh sb="1" eb="4">
      <t>キサイレイ</t>
    </rPh>
    <rPh sb="6" eb="8">
      <t>ウベ</t>
    </rPh>
    <rPh sb="9" eb="10">
      <t>チュウ</t>
    </rPh>
    <rPh sb="14" eb="15">
      <t>メイ</t>
    </rPh>
    <phoneticPr fontId="2"/>
  </si>
  <si>
    <t>○○検討会出席（３名×５回）</t>
    <rPh sb="2" eb="5">
      <t>ケントウカイ</t>
    </rPh>
    <rPh sb="5" eb="7">
      <t>シュッセキ</t>
    </rPh>
    <rPh sb="9" eb="10">
      <t>メイ</t>
    </rPh>
    <rPh sb="12" eb="13">
      <t>カイ</t>
    </rPh>
    <phoneticPr fontId="2"/>
  </si>
  <si>
    <t>●●会館（東京都）</t>
    <rPh sb="2" eb="4">
      <t>カイカン</t>
    </rPh>
    <rPh sb="5" eb="8">
      <t>トウキョウト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</si>
  <si>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（研究者等の氏名）</t>
    </r>
    <rPh sb="1" eb="3">
      <t>キサイ</t>
    </rPh>
    <rPh sb="3" eb="4">
      <t>レイ</t>
    </rPh>
    <rPh sb="7" eb="10">
      <t>ケンキュウシャ</t>
    </rPh>
    <rPh sb="10" eb="11">
      <t>トウ</t>
    </rPh>
    <rPh sb="12" eb="14">
      <t>シメイ</t>
    </rPh>
    <phoneticPr fontId="2"/>
  </si>
  <si>
    <t>▲▲技術に関する指導・助言
（協力者）航空　匠教授</t>
    <rPh sb="2" eb="4">
      <t>ギジュツ</t>
    </rPh>
    <rPh sb="5" eb="6">
      <t>カン</t>
    </rPh>
    <rPh sb="8" eb="10">
      <t>シドウ</t>
    </rPh>
    <rPh sb="11" eb="13">
      <t>ジョゲン</t>
    </rPh>
    <rPh sb="15" eb="17">
      <t>キョウリョク</t>
    </rPh>
    <rPh sb="17" eb="18">
      <t>シャ</t>
    </rPh>
    <rPh sb="19" eb="21">
      <t>コウクウ</t>
    </rPh>
    <rPh sb="22" eb="23">
      <t>タクミ</t>
    </rPh>
    <rPh sb="23" eb="25">
      <t>キョウジュ</t>
    </rPh>
    <phoneticPr fontId="2"/>
  </si>
  <si>
    <t>▽▽研究所</t>
    <rPh sb="2" eb="4">
      <t>ケンキュウ</t>
    </rPh>
    <rPh sb="4" eb="5">
      <t>ショ</t>
    </rPh>
    <phoneticPr fontId="2"/>
  </si>
  <si>
    <t>【外国旅費】</t>
    <rPh sb="1" eb="5">
      <t>ガイコクリョヒ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</si>
  <si>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（研究者等の氏名）</t>
    </r>
    <rPh sb="1" eb="4">
      <t>キサイレイ</t>
    </rPh>
    <rPh sb="7" eb="11">
      <t>ケンキュウシャトウ</t>
    </rPh>
    <rPh sb="12" eb="14">
      <t>シメイ</t>
    </rPh>
    <phoneticPr fontId="2"/>
  </si>
  <si>
    <t>ダボス会議の参加</t>
    <rPh sb="3" eb="5">
      <t>カイギ</t>
    </rPh>
    <rPh sb="6" eb="8">
      <t>サンカ</t>
    </rPh>
    <phoneticPr fontId="2"/>
  </si>
  <si>
    <t>スイス</t>
    <phoneticPr fontId="2"/>
  </si>
  <si>
    <t>（大項目）その他</t>
    <rPh sb="1" eb="4">
      <t>ダイコウモク</t>
    </rPh>
    <rPh sb="7" eb="8">
      <t>タ</t>
    </rPh>
    <phoneticPr fontId="2"/>
  </si>
  <si>
    <t>　（中項目）外注費</t>
    <rPh sb="2" eb="5">
      <t>チュウコウモク</t>
    </rPh>
    <rPh sb="6" eb="9">
      <t>ガイチュウヒ</t>
    </rPh>
    <phoneticPr fontId="2"/>
  </si>
  <si>
    <t>件　名</t>
    <rPh sb="0" eb="1">
      <t>ケン</t>
    </rPh>
    <rPh sb="2" eb="3">
      <t>ナ</t>
    </rPh>
    <phoneticPr fontId="2"/>
  </si>
  <si>
    <t>摘　要</t>
    <rPh sb="0" eb="1">
      <t>テキ</t>
    </rPh>
    <rPh sb="2" eb="3">
      <t>ヨウ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</si>
  <si>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2"/>
        <charset val="128"/>
        <scheme val="minor"/>
      </rPr>
      <t>既存装置の保守・点検</t>
    </r>
    <rPh sb="1" eb="4">
      <t>キサイレイ</t>
    </rPh>
    <rPh sb="6" eb="8">
      <t>キゾン</t>
    </rPh>
    <rPh sb="8" eb="10">
      <t>ソウチ</t>
    </rPh>
    <rPh sb="11" eb="13">
      <t>ホシュ</t>
    </rPh>
    <rPh sb="14" eb="16">
      <t>テンケン</t>
    </rPh>
    <phoneticPr fontId="2"/>
  </si>
  <si>
    <t>●●●大型システムの部品交換、動作検証、調整等</t>
    <rPh sb="3" eb="5">
      <t>オオガタ</t>
    </rPh>
    <rPh sb="10" eb="12">
      <t>ブヒン</t>
    </rPh>
    <rPh sb="12" eb="14">
      <t>コウカン</t>
    </rPh>
    <rPh sb="15" eb="17">
      <t>ドウサ</t>
    </rPh>
    <rPh sb="17" eb="19">
      <t>ケンショウ</t>
    </rPh>
    <rPh sb="20" eb="22">
      <t>チョウセイ</t>
    </rPh>
    <rPh sb="22" eb="23">
      <t>トウ</t>
    </rPh>
    <phoneticPr fontId="2"/>
  </si>
  <si>
    <t>2024年10月頃発注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</si>
  <si>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年1回×３年</t>
    <rPh sb="0" eb="1">
      <t>ネン</t>
    </rPh>
    <rPh sb="2" eb="3">
      <t>カイ</t>
    </rPh>
    <rPh sb="5" eb="6">
      <t>ネン</t>
    </rPh>
    <phoneticPr fontId="2"/>
  </si>
  <si>
    <t>　（中項目）印刷製本費</t>
    <rPh sb="2" eb="5">
      <t>チュウコウモク</t>
    </rPh>
    <rPh sb="6" eb="11">
      <t>インサツセイホンヒ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</si>
  <si>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3"/>
        <charset val="128"/>
        <scheme val="minor"/>
      </rPr>
      <t>〇〇検討会報告資料</t>
    </r>
    <rPh sb="1" eb="4">
      <t>キサイレイ</t>
    </rPh>
    <rPh sb="8" eb="11">
      <t>ケントウカイ</t>
    </rPh>
    <rPh sb="11" eb="13">
      <t>ホウコク</t>
    </rPh>
    <rPh sb="13" eb="15">
      <t>シリョウ</t>
    </rPh>
    <phoneticPr fontId="2"/>
  </si>
  <si>
    <t>カラー100部</t>
    <rPh sb="6" eb="7">
      <t>ブ</t>
    </rPh>
    <phoneticPr fontId="2"/>
  </si>
  <si>
    <t>2026年11月頃発注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</si>
  <si>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　（中項目）会議費</t>
    <rPh sb="2" eb="5">
      <t>チュウコウモク</t>
    </rPh>
    <rPh sb="6" eb="9">
      <t>カイギヒ</t>
    </rPh>
    <phoneticPr fontId="2"/>
  </si>
  <si>
    <t>調達予定時期等</t>
    <rPh sb="0" eb="6">
      <t>チョウタツヨテイジキ</t>
    </rPh>
    <rPh sb="6" eb="7">
      <t>トウ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</si>
  <si>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3"/>
        <charset val="128"/>
        <scheme val="minor"/>
      </rPr>
      <t>〇〇検討会（公開）会場借料</t>
    </r>
    <rPh sb="1" eb="4">
      <t>キサイレイ</t>
    </rPh>
    <rPh sb="8" eb="11">
      <t>ケントウカイ</t>
    </rPh>
    <rPh sb="12" eb="14">
      <t>コウカイ</t>
    </rPh>
    <rPh sb="15" eb="19">
      <t>カイジョウシャクリョウ</t>
    </rPh>
    <phoneticPr fontId="2"/>
  </si>
  <si>
    <t>●●会館（東京都）
　６H（時間）</t>
    <rPh sb="2" eb="4">
      <t>カイカン</t>
    </rPh>
    <rPh sb="5" eb="8">
      <t>トウキョウト</t>
    </rPh>
    <rPh sb="14" eb="16">
      <t>ジカン</t>
    </rPh>
    <phoneticPr fontId="2"/>
  </si>
  <si>
    <t>1年目：1回
2年目：2回
3年目：2回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</si>
  <si>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〇〇検討会（公開）飲物代</t>
    </r>
    <rPh sb="1" eb="4">
      <t>キサイレイ</t>
    </rPh>
    <rPh sb="8" eb="11">
      <t>ケントウカイ</t>
    </rPh>
    <rPh sb="12" eb="14">
      <t>コウカイ</t>
    </rPh>
    <rPh sb="15" eb="18">
      <t>ノミモノダイ</t>
    </rPh>
    <phoneticPr fontId="2"/>
  </si>
  <si>
    <t>メイン８＋５名
午前、昼食、午後の3回</t>
    <rPh sb="6" eb="7">
      <t>メイ</t>
    </rPh>
    <rPh sb="8" eb="10">
      <t>ゴゼン</t>
    </rPh>
    <rPh sb="11" eb="13">
      <t>チュウショク</t>
    </rPh>
    <rPh sb="14" eb="16">
      <t>ゴゴ</t>
    </rPh>
    <rPh sb="18" eb="19">
      <t>カイ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</si>
  <si>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〇〇検討会（公開）弁当代</t>
    </r>
    <rPh sb="1" eb="4">
      <t>キサイレイ</t>
    </rPh>
    <rPh sb="8" eb="11">
      <t>ケントウカイ</t>
    </rPh>
    <rPh sb="12" eb="14">
      <t>コウカイ</t>
    </rPh>
    <rPh sb="15" eb="18">
      <t>ベントウダイ</t>
    </rPh>
    <phoneticPr fontId="2"/>
  </si>
  <si>
    <t>（1回あたり）
検討会メンバー8人＋5人</t>
    <rPh sb="2" eb="3">
      <t>カイ</t>
    </rPh>
    <rPh sb="8" eb="11">
      <t>ケントウカイ</t>
    </rPh>
    <rPh sb="16" eb="17">
      <t>ニン</t>
    </rPh>
    <rPh sb="19" eb="20">
      <t>ニン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</si>
  <si>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〇〇検討会（非公開）飲物代</t>
    </r>
    <rPh sb="1" eb="4">
      <t>キサイレイ</t>
    </rPh>
    <rPh sb="8" eb="11">
      <t>ケントウカイ</t>
    </rPh>
    <rPh sb="12" eb="15">
      <t>ヒコウカイ</t>
    </rPh>
    <rPh sb="16" eb="19">
      <t>ノミモノダイ</t>
    </rPh>
    <phoneticPr fontId="2"/>
  </si>
  <si>
    <t>10回/3年
（メイン８＋その他８）</t>
    <rPh sb="2" eb="3">
      <t>カイ</t>
    </rPh>
    <rPh sb="5" eb="6">
      <t>ネン</t>
    </rPh>
    <rPh sb="15" eb="16">
      <t>タ</t>
    </rPh>
    <phoneticPr fontId="2"/>
  </si>
  <si>
    <t>１年目：2回
2年目：４回
3年目：4回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</si>
  <si>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t>軽減税率（8%)対象</t>
    <rPh sb="0" eb="4">
      <t>ケイゲンゼイリツ</t>
    </rPh>
    <rPh sb="8" eb="10">
      <t>タイショウ</t>
    </rPh>
    <phoneticPr fontId="2"/>
  </si>
  <si>
    <t>　（中項目）通信運搬費</t>
    <rPh sb="2" eb="5">
      <t>チュウコウモク</t>
    </rPh>
    <rPh sb="6" eb="11">
      <t>ツウシンウンパンヒ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</si>
  <si>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3"/>
        <charset val="128"/>
        <scheme val="minor"/>
      </rPr>
      <t xml:space="preserve">
連携機関への小型機器の貸与送付</t>
    </r>
    <rPh sb="1" eb="4">
      <t>キサイレイ</t>
    </rPh>
    <rPh sb="6" eb="8">
      <t>レンケイ</t>
    </rPh>
    <rPh sb="8" eb="10">
      <t>キカン</t>
    </rPh>
    <rPh sb="12" eb="16">
      <t>コガタキキ</t>
    </rPh>
    <rPh sb="17" eb="19">
      <t>タイヨ</t>
    </rPh>
    <rPh sb="19" eb="21">
      <t>ソウフ</t>
    </rPh>
    <phoneticPr fontId="2"/>
  </si>
  <si>
    <t>（宅配便）
連携機関：●●●大学</t>
    <rPh sb="1" eb="4">
      <t>タクハイビン</t>
    </rPh>
    <rPh sb="6" eb="10">
      <t>レンケイキカン</t>
    </rPh>
    <rPh sb="14" eb="16">
      <t>ダイガク</t>
    </rPh>
    <phoneticPr fontId="2"/>
  </si>
  <si>
    <t>貸出のとき</t>
    <rPh sb="0" eb="2">
      <t>カシダシ</t>
    </rPh>
    <phoneticPr fontId="2"/>
  </si>
  <si>
    <t>２年目及び３年目</t>
    <rPh sb="1" eb="3">
      <t>ネンメ</t>
    </rPh>
    <rPh sb="3" eb="4">
      <t>オヨ</t>
    </rPh>
    <rPh sb="6" eb="8">
      <t>ネンメ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</si>
  <si>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試験現場への大型機器類の輸送（往復）</t>
    </r>
    <rPh sb="1" eb="4">
      <t>キサイレイ</t>
    </rPh>
    <rPh sb="6" eb="8">
      <t>シケン</t>
    </rPh>
    <rPh sb="8" eb="10">
      <t>ゲンバ</t>
    </rPh>
    <rPh sb="12" eb="14">
      <t>オオガタ</t>
    </rPh>
    <rPh sb="14" eb="17">
      <t>キキルイ</t>
    </rPh>
    <rPh sb="18" eb="20">
      <t>ユソウ</t>
    </rPh>
    <rPh sb="21" eb="23">
      <t>オウフク</t>
    </rPh>
    <phoneticPr fontId="2"/>
  </si>
  <si>
    <t>輸送保険込み</t>
    <rPh sb="0" eb="4">
      <t>ユソウホケン</t>
    </rPh>
    <rPh sb="4" eb="5">
      <t>コ</t>
    </rPh>
    <phoneticPr fontId="2"/>
  </si>
  <si>
    <t>試験実施のとき</t>
    <rPh sb="0" eb="4">
      <t>シケンジッシ</t>
    </rPh>
    <phoneticPr fontId="2"/>
  </si>
  <si>
    <t>３年目</t>
    <rPh sb="1" eb="3">
      <t>ネンメ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</si>
  <si>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試料の送付</t>
    </r>
    <rPh sb="1" eb="4">
      <t>キサイレイ</t>
    </rPh>
    <rPh sb="6" eb="8">
      <t>シリョウ</t>
    </rPh>
    <rPh sb="9" eb="11">
      <t>ソウフ</t>
    </rPh>
    <phoneticPr fontId="2"/>
  </si>
  <si>
    <t>連携機関への定期送付</t>
    <rPh sb="0" eb="2">
      <t>レンケイ</t>
    </rPh>
    <rPh sb="2" eb="4">
      <t>キカン</t>
    </rPh>
    <rPh sb="6" eb="10">
      <t>テイキソウフ</t>
    </rPh>
    <phoneticPr fontId="2"/>
  </si>
  <si>
    <t>各年定期</t>
    <rPh sb="0" eb="2">
      <t>カクネン</t>
    </rPh>
    <rPh sb="2" eb="4">
      <t>テイキ</t>
    </rPh>
    <phoneticPr fontId="2"/>
  </si>
  <si>
    <t>　（中項目）光熱水料</t>
    <rPh sb="2" eb="5">
      <t>チュウコウモク</t>
    </rPh>
    <rPh sb="6" eb="10">
      <t>コウネツスイリョウ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</si>
  <si>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3"/>
        <charset val="128"/>
        <scheme val="minor"/>
      </rPr>
      <t xml:space="preserve">
研究室業務用電気代</t>
    </r>
    <rPh sb="1" eb="4">
      <t>キサイレイ</t>
    </rPh>
    <rPh sb="6" eb="9">
      <t>ケンキュウシツ</t>
    </rPh>
    <rPh sb="9" eb="12">
      <t>ギョウムヨウ</t>
    </rPh>
    <rPh sb="12" eb="15">
      <t>デンキダイ</t>
    </rPh>
    <phoneticPr fontId="2"/>
  </si>
  <si>
    <t>個別メーター管理
（3年分）</t>
    <rPh sb="0" eb="2">
      <t>コベツ</t>
    </rPh>
    <rPh sb="6" eb="8">
      <t>カンリ</t>
    </rPh>
    <rPh sb="11" eb="13">
      <t>ネンブン</t>
    </rPh>
    <phoneticPr fontId="2"/>
  </si>
  <si>
    <t>業務開始から終了まで</t>
    <rPh sb="0" eb="4">
      <t>ギョウムカイシ</t>
    </rPh>
    <rPh sb="6" eb="8">
      <t>シュウリョウ</t>
    </rPh>
    <phoneticPr fontId="2"/>
  </si>
  <si>
    <r>
      <t xml:space="preserve">（記載例）
</t>
    </r>
    <r>
      <rPr>
        <sz val="11"/>
        <rFont val="游ゴシック"/>
        <family val="3"/>
        <charset val="128"/>
        <scheme val="minor"/>
      </rPr>
      <t>研究室業務用水道代</t>
    </r>
    <rPh sb="1" eb="4">
      <t>キサイレイ</t>
    </rPh>
    <rPh sb="6" eb="9">
      <t>ケンキュウシツ</t>
    </rPh>
    <rPh sb="9" eb="12">
      <t>ギョウムヨウ</t>
    </rPh>
    <rPh sb="12" eb="14">
      <t>スイドウ</t>
    </rPh>
    <rPh sb="14" eb="15">
      <t>ダイ</t>
    </rPh>
    <phoneticPr fontId="2"/>
  </si>
  <si>
    <t>研究室全体の按分
（３年分）</t>
    <rPh sb="0" eb="3">
      <t>ケンキュウシツ</t>
    </rPh>
    <rPh sb="3" eb="5">
      <t>ゼンタイ</t>
    </rPh>
    <rPh sb="6" eb="8">
      <t>アンブン</t>
    </rPh>
    <rPh sb="11" eb="13">
      <t>ネンブン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</si>
  <si>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研究試料保管用重油</t>
    </r>
    <rPh sb="1" eb="4">
      <t>キサイレイ</t>
    </rPh>
    <rPh sb="6" eb="8">
      <t>ケンキュウ</t>
    </rPh>
    <rPh sb="8" eb="10">
      <t>シリョウ</t>
    </rPh>
    <rPh sb="10" eb="12">
      <t>ホカン</t>
    </rPh>
    <rPh sb="12" eb="13">
      <t>ヨウ</t>
    </rPh>
    <rPh sb="13" eb="15">
      <t>ジュウユ</t>
    </rPh>
    <phoneticPr fontId="2"/>
  </si>
  <si>
    <t>使用する研究室の数から按分（３年分）</t>
    <rPh sb="0" eb="2">
      <t>シヨウ</t>
    </rPh>
    <rPh sb="4" eb="7">
      <t>ケンキュウシツ</t>
    </rPh>
    <rPh sb="8" eb="9">
      <t>カズ</t>
    </rPh>
    <rPh sb="11" eb="13">
      <t>アンブン</t>
    </rPh>
    <rPh sb="15" eb="17">
      <t>ネンブン</t>
    </rPh>
    <phoneticPr fontId="2"/>
  </si>
  <si>
    <t>冬季（11月～2月頃）</t>
    <rPh sb="0" eb="2">
      <t>トウキ</t>
    </rPh>
    <rPh sb="5" eb="6">
      <t>ガツ</t>
    </rPh>
    <rPh sb="8" eb="9">
      <t>ガツ</t>
    </rPh>
    <rPh sb="9" eb="10">
      <t>コロ</t>
    </rPh>
    <phoneticPr fontId="2"/>
  </si>
  <si>
    <t>　（中項目）その他（諸経費）</t>
    <rPh sb="2" eb="5">
      <t>チュウコウモク</t>
    </rPh>
    <rPh sb="8" eb="9">
      <t>タ</t>
    </rPh>
    <rPh sb="10" eb="13">
      <t>ショケイヒ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</si>
  <si>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3"/>
        <charset val="128"/>
        <scheme val="minor"/>
      </rPr>
      <t xml:space="preserve">
研究業務用携帯PC</t>
    </r>
    <rPh sb="1" eb="4">
      <t>キサイレイ</t>
    </rPh>
    <rPh sb="6" eb="10">
      <t>ケンキュウギョウム</t>
    </rPh>
    <rPh sb="10" eb="11">
      <t>ヨウ</t>
    </rPh>
    <rPh sb="11" eb="13">
      <t>ケイタイ</t>
    </rPh>
    <phoneticPr fontId="2"/>
  </si>
  <si>
    <t>（リース：3年分）</t>
    <rPh sb="6" eb="8">
      <t>ネンブン</t>
    </rPh>
    <phoneticPr fontId="2"/>
  </si>
  <si>
    <r>
      <t xml:space="preserve">（記載例）
</t>
    </r>
    <r>
      <rPr>
        <sz val="11"/>
        <rFont val="游ゴシック"/>
        <family val="3"/>
        <charset val="128"/>
        <scheme val="minor"/>
      </rPr>
      <t>学会参加費</t>
    </r>
    <rPh sb="1" eb="4">
      <t>キサイレイ</t>
    </rPh>
    <rPh sb="6" eb="11">
      <t>ガッカイサンカヒ</t>
    </rPh>
    <phoneticPr fontId="2"/>
  </si>
  <si>
    <t>研究者２名
（◆◆◆学会年次大会）</t>
    <rPh sb="0" eb="3">
      <t>ケンキュウシャ</t>
    </rPh>
    <rPh sb="4" eb="5">
      <t>メイ</t>
    </rPh>
    <rPh sb="10" eb="12">
      <t>ガッカイ</t>
    </rPh>
    <rPh sb="12" eb="16">
      <t>ネンジタイカイ</t>
    </rPh>
    <phoneticPr fontId="2"/>
  </si>
  <si>
    <t>レセプション、バンケット等の費用を除く</t>
    <rPh sb="12" eb="13">
      <t>トウ</t>
    </rPh>
    <rPh sb="14" eb="16">
      <t>ヒヨウ</t>
    </rPh>
    <rPh sb="17" eb="18">
      <t>ノゾ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</si>
  <si>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（記載例）</t>
    </r>
    <r>
      <rPr>
        <sz val="11"/>
        <color theme="1"/>
        <rFont val="游ゴシック"/>
        <family val="2"/>
        <charset val="128"/>
        <scheme val="minor"/>
      </rPr>
      <t xml:space="preserve">
保険料</t>
    </r>
    <rPh sb="1" eb="4">
      <t>キサイレイ</t>
    </rPh>
    <rPh sb="6" eb="9">
      <t>ホケンリョウ</t>
    </rPh>
    <phoneticPr fontId="2"/>
  </si>
  <si>
    <t>業務用設備損害保険等
（３年分）</t>
    <rPh sb="0" eb="2">
      <t>ギョウム</t>
    </rPh>
    <rPh sb="2" eb="3">
      <t>ヨウ</t>
    </rPh>
    <rPh sb="3" eb="5">
      <t>セツビ</t>
    </rPh>
    <rPh sb="5" eb="7">
      <t>ソンガイ</t>
    </rPh>
    <rPh sb="7" eb="9">
      <t>ホケン</t>
    </rPh>
    <rPh sb="9" eb="10">
      <t>トウ</t>
    </rPh>
    <rPh sb="13" eb="14">
      <t>ネン</t>
    </rPh>
    <rPh sb="14" eb="15">
      <t>ブン</t>
    </rPh>
    <phoneticPr fontId="2"/>
  </si>
  <si>
    <t>※消費税相当額対象
300,000</t>
    <rPh sb="1" eb="4">
      <t>ショウヒゼイ</t>
    </rPh>
    <rPh sb="4" eb="7">
      <t>ソウトウガク</t>
    </rPh>
    <rPh sb="7" eb="9">
      <t>タイショウ</t>
    </rPh>
    <phoneticPr fontId="2"/>
  </si>
  <si>
    <t>うち、非（不）課税分300,000</t>
    <rPh sb="3" eb="4">
      <t>ヒ</t>
    </rPh>
    <rPh sb="5" eb="6">
      <t>フ</t>
    </rPh>
    <rPh sb="7" eb="10">
      <t>カゼイブン</t>
    </rPh>
    <phoneticPr fontId="2"/>
  </si>
  <si>
    <t>対象額</t>
    <rPh sb="0" eb="3">
      <t>タイショウガク</t>
    </rPh>
    <phoneticPr fontId="2"/>
  </si>
  <si>
    <t>左欄（C列）の金額（千円）について右欄（F列以降）の該当する実施年に入力して下さい</t>
    <rPh sb="0" eb="2">
      <t>サラン</t>
    </rPh>
    <rPh sb="4" eb="5">
      <t>レツ</t>
    </rPh>
    <rPh sb="7" eb="9">
      <t>キンガク</t>
    </rPh>
    <rPh sb="10" eb="12">
      <t>センエン</t>
    </rPh>
    <rPh sb="17" eb="19">
      <t>ウラン</t>
    </rPh>
    <rPh sb="21" eb="22">
      <t>レツ</t>
    </rPh>
    <rPh sb="22" eb="24">
      <t>イコウ</t>
    </rPh>
    <rPh sb="26" eb="28">
      <t>ガイトウ</t>
    </rPh>
    <rPh sb="30" eb="33">
      <t>ジッシネン</t>
    </rPh>
    <rPh sb="34" eb="36">
      <t>ニュウリョク</t>
    </rPh>
    <rPh sb="38" eb="39">
      <t>クダ</t>
    </rPh>
    <phoneticPr fontId="2"/>
  </si>
  <si>
    <r>
      <rPr>
        <b/>
        <sz val="18"/>
        <color rgb="FFFF0000"/>
        <rFont val="游ゴシック"/>
        <family val="3"/>
        <charset val="128"/>
        <scheme val="minor"/>
      </rPr>
      <t>←</t>
    </r>
    <r>
      <rPr>
        <b/>
        <sz val="11"/>
        <color rgb="FFFF0000"/>
        <rFont val="游ゴシック"/>
        <family val="3"/>
        <charset val="128"/>
        <scheme val="minor"/>
      </rPr>
      <t>C列の金額と一致しているか確認</t>
    </r>
    <rPh sb="2" eb="3">
      <t>レツ</t>
    </rPh>
    <rPh sb="4" eb="6">
      <t>キンガク</t>
    </rPh>
    <rPh sb="7" eb="9">
      <t>イッチ</t>
    </rPh>
    <rPh sb="14" eb="16">
      <t>カクニン</t>
    </rPh>
    <phoneticPr fontId="2"/>
  </si>
  <si>
    <t>通勤手当除く</t>
    <rPh sb="0" eb="4">
      <t>ツウキンテアテ</t>
    </rPh>
    <rPh sb="4" eb="5">
      <t>ノゾ</t>
    </rPh>
    <phoneticPr fontId="2"/>
  </si>
  <si>
    <t>要注意：　軽減税率（8%)の経費に係る「消費税相当額」の計上方法について</t>
    <rPh sb="0" eb="1">
      <t>ヨウ</t>
    </rPh>
    <rPh sb="1" eb="3">
      <t>チュウイ</t>
    </rPh>
    <rPh sb="5" eb="9">
      <t>ケイゲンゼイリツ</t>
    </rPh>
    <rPh sb="14" eb="16">
      <t>ケイヒ</t>
    </rPh>
    <rPh sb="17" eb="18">
      <t>カカ</t>
    </rPh>
    <rPh sb="20" eb="23">
      <t>ショウヒゼイ</t>
    </rPh>
    <rPh sb="23" eb="26">
      <t>ソウトウガク</t>
    </rPh>
    <rPh sb="28" eb="30">
      <t>ケイジョウ</t>
    </rPh>
    <rPh sb="30" eb="32">
      <t>ホウホウ</t>
    </rPh>
    <phoneticPr fontId="2"/>
  </si>
  <si>
    <t>（参考）この記載例では、会議費に計上の、軽減税率適用の９９千円についての算出を以下に示しています。</t>
    <rPh sb="1" eb="3">
      <t>サンコウ</t>
    </rPh>
    <rPh sb="6" eb="9">
      <t>キサイレイ</t>
    </rPh>
    <rPh sb="12" eb="15">
      <t>カイギヒ</t>
    </rPh>
    <rPh sb="16" eb="18">
      <t>ケイジョウ</t>
    </rPh>
    <rPh sb="20" eb="24">
      <t>ケイゲンゼイリツ</t>
    </rPh>
    <rPh sb="24" eb="26">
      <t>テキヨウ</t>
    </rPh>
    <rPh sb="29" eb="31">
      <t>センエン</t>
    </rPh>
    <rPh sb="36" eb="38">
      <t>サンシュツ</t>
    </rPh>
    <rPh sb="39" eb="41">
      <t>イカ</t>
    </rPh>
    <rPh sb="42" eb="43">
      <t>シメ</t>
    </rPh>
    <phoneticPr fontId="2"/>
  </si>
  <si>
    <t>国内消費分除く</t>
    <rPh sb="0" eb="2">
      <t>コクナイ</t>
    </rPh>
    <rPh sb="2" eb="4">
      <t>ショウヒ</t>
    </rPh>
    <rPh sb="4" eb="5">
      <t>ブン</t>
    </rPh>
    <rPh sb="5" eb="6">
      <t>ノゾ</t>
    </rPh>
    <phoneticPr fontId="2"/>
  </si>
  <si>
    <r>
      <t>軽減税率適用の支出は、以下の数式に該当金額（</t>
    </r>
    <r>
      <rPr>
        <b/>
        <sz val="12"/>
        <color rgb="FFFF0000"/>
        <rFont val="游ゴシック"/>
        <family val="3"/>
        <charset val="128"/>
        <scheme val="minor"/>
      </rPr>
      <t>千円単位</t>
    </r>
    <r>
      <rPr>
        <b/>
        <sz val="12"/>
        <color theme="1"/>
        <rFont val="游ゴシック"/>
        <family val="3"/>
        <charset val="128"/>
        <scheme val="minor"/>
      </rPr>
      <t>）を</t>
    </r>
    <r>
      <rPr>
        <b/>
        <sz val="12"/>
        <color rgb="FFFF0000"/>
        <rFont val="游ゴシック"/>
        <family val="3"/>
        <charset val="128"/>
        <scheme val="minor"/>
      </rPr>
      <t>赤枠</t>
    </r>
    <r>
      <rPr>
        <b/>
        <sz val="12"/>
        <color theme="1"/>
        <rFont val="游ゴシック"/>
        <family val="3"/>
        <charset val="128"/>
        <scheme val="minor"/>
      </rPr>
      <t>に入力のうえ、算出して下さい。</t>
    </r>
    <rPh sb="0" eb="4">
      <t>ケイゲンゼイリツ</t>
    </rPh>
    <rPh sb="4" eb="6">
      <t>テキヨウ</t>
    </rPh>
    <rPh sb="7" eb="9">
      <t>シシュツ</t>
    </rPh>
    <rPh sb="11" eb="13">
      <t>イカ</t>
    </rPh>
    <rPh sb="14" eb="16">
      <t>スウシキ</t>
    </rPh>
    <rPh sb="17" eb="21">
      <t>ガイトウキンガク</t>
    </rPh>
    <rPh sb="22" eb="24">
      <t>センエン</t>
    </rPh>
    <rPh sb="24" eb="26">
      <t>タンイ</t>
    </rPh>
    <rPh sb="28" eb="30">
      <t>アカワク</t>
    </rPh>
    <rPh sb="31" eb="33">
      <t>ニュウリョク</t>
    </rPh>
    <rPh sb="37" eb="39">
      <t>サンシュツ</t>
    </rPh>
    <rPh sb="41" eb="42">
      <t>クダ</t>
    </rPh>
    <phoneticPr fontId="2"/>
  </si>
  <si>
    <t>算出式</t>
    <rPh sb="0" eb="2">
      <t>サンシュツ</t>
    </rPh>
    <rPh sb="2" eb="3">
      <t>シキ</t>
    </rPh>
    <phoneticPr fontId="2"/>
  </si>
  <si>
    <t>×　100/108=</t>
    <phoneticPr fontId="2"/>
  </si>
  <si>
    <t>A.算出基礎額（税抜）</t>
    <rPh sb="2" eb="7">
      <t>サンシュツキソガク</t>
    </rPh>
    <rPh sb="8" eb="10">
      <t>ゼイヌキ</t>
    </rPh>
    <phoneticPr fontId="2"/>
  </si>
  <si>
    <t>×　110/100＝</t>
    <phoneticPr fontId="2"/>
  </si>
  <si>
    <t>B.標準税率（委託費の税率）</t>
    <rPh sb="2" eb="4">
      <t>ヒョウジュン</t>
    </rPh>
    <rPh sb="4" eb="6">
      <t>ゼイリツ</t>
    </rPh>
    <rPh sb="7" eb="10">
      <t>イタクヒ</t>
    </rPh>
    <rPh sb="11" eb="13">
      <t>ゼイリツ</t>
    </rPh>
    <phoneticPr fontId="2"/>
  </si>
  <si>
    <t>×　108/100＝</t>
    <phoneticPr fontId="2"/>
  </si>
  <si>
    <t>C.軽減税率適用（本来の取引に係る税率）</t>
    <rPh sb="2" eb="6">
      <t>ケイゲンゼイリツ</t>
    </rPh>
    <rPh sb="6" eb="8">
      <t>テキヨウ</t>
    </rPh>
    <rPh sb="9" eb="11">
      <t>ホンライ</t>
    </rPh>
    <rPh sb="12" eb="14">
      <t>トリヒキ</t>
    </rPh>
    <rPh sb="15" eb="16">
      <t>カカ</t>
    </rPh>
    <rPh sb="17" eb="19">
      <t>ゼイリツ</t>
    </rPh>
    <phoneticPr fontId="2"/>
  </si>
  <si>
    <t>ー</t>
    <phoneticPr fontId="2"/>
  </si>
  <si>
    <t>＝</t>
    <phoneticPr fontId="2"/>
  </si>
  <si>
    <t>BーA.消費税相当額計上分（軽減税率分）</t>
    <rPh sb="4" eb="7">
      <t>ショウヒゼイ</t>
    </rPh>
    <rPh sb="7" eb="10">
      <t>ソウトウガク</t>
    </rPh>
    <rPh sb="10" eb="12">
      <t>ケイジョウ</t>
    </rPh>
    <rPh sb="12" eb="13">
      <t>ブン</t>
    </rPh>
    <rPh sb="14" eb="18">
      <t>ケイゲンゼイリツ</t>
    </rPh>
    <rPh sb="18" eb="19">
      <t>ブン</t>
    </rPh>
    <phoneticPr fontId="2"/>
  </si>
  <si>
    <t>数式が入っています</t>
    <rPh sb="0" eb="2">
      <t>スウシキ</t>
    </rPh>
    <rPh sb="3" eb="4">
      <t>ハイ</t>
    </rPh>
    <phoneticPr fontId="2"/>
  </si>
  <si>
    <t>算出の結果、「２」の数値を予算計画（経費内訳書）の「消費税相当額（軽減税率分）」欄に反映して下さい（該当箇所が複数ある場合は、その合計を反映）</t>
    <rPh sb="0" eb="2">
      <t>サンシュツ</t>
    </rPh>
    <rPh sb="3" eb="5">
      <t>ケッカ</t>
    </rPh>
    <rPh sb="10" eb="12">
      <t>スウチ</t>
    </rPh>
    <rPh sb="13" eb="17">
      <t>ヨサンケイカク</t>
    </rPh>
    <rPh sb="18" eb="23">
      <t>ケイヒウチワケショ</t>
    </rPh>
    <rPh sb="26" eb="32">
      <t>ショウヒゼイソウトウガク</t>
    </rPh>
    <rPh sb="33" eb="37">
      <t>ケイゲンゼイリツ</t>
    </rPh>
    <rPh sb="37" eb="38">
      <t>ブン</t>
    </rPh>
    <rPh sb="40" eb="41">
      <t>ラン</t>
    </rPh>
    <rPh sb="42" eb="44">
      <t>ハンエイ</t>
    </rPh>
    <rPh sb="46" eb="47">
      <t>クダ</t>
    </rPh>
    <rPh sb="50" eb="52">
      <t>ガイトウ</t>
    </rPh>
    <rPh sb="52" eb="54">
      <t>カショ</t>
    </rPh>
    <rPh sb="55" eb="57">
      <t>フクスウ</t>
    </rPh>
    <rPh sb="59" eb="61">
      <t>バアイ</t>
    </rPh>
    <rPh sb="65" eb="67">
      <t>ゴウケイ</t>
    </rPh>
    <rPh sb="68" eb="70">
      <t>ハンエイ</t>
    </rPh>
    <phoneticPr fontId="2"/>
  </si>
  <si>
    <t>※非（不）課税対象額</t>
    <rPh sb="1" eb="2">
      <t>ヒ</t>
    </rPh>
    <rPh sb="3" eb="4">
      <t>フ</t>
    </rPh>
    <rPh sb="5" eb="7">
      <t>カゼイ</t>
    </rPh>
    <rPh sb="7" eb="9">
      <t>タイショウ</t>
    </rPh>
    <rPh sb="9" eb="10">
      <t>ガク</t>
    </rPh>
    <phoneticPr fontId="2"/>
  </si>
  <si>
    <t>消費税相当額</t>
    <rPh sb="0" eb="3">
      <t>ショウヒゼイ</t>
    </rPh>
    <rPh sb="3" eb="6">
      <t>ソウトウガク</t>
    </rPh>
    <phoneticPr fontId="2"/>
  </si>
  <si>
    <t>発注時期</t>
    <rPh sb="0" eb="4">
      <t>ハッチュウジキ</t>
    </rPh>
    <phoneticPr fontId="2"/>
  </si>
  <si>
    <t>納入時期</t>
    <rPh sb="0" eb="4">
      <t>ノウニュウジキ</t>
    </rPh>
    <phoneticPr fontId="2"/>
  </si>
  <si>
    <t>年度合計</t>
    <rPh sb="0" eb="2">
      <t>ネンド</t>
    </rPh>
    <rPh sb="2" eb="4">
      <t>ゴウケイ</t>
    </rPh>
    <phoneticPr fontId="2"/>
  </si>
  <si>
    <t>非課税</t>
    <rPh sb="0" eb="3">
      <t>ヒカゼイ</t>
    </rPh>
    <phoneticPr fontId="2"/>
  </si>
  <si>
    <t>非課税分</t>
    <rPh sb="0" eb="4">
      <t>ヒカゼイブン</t>
    </rPh>
    <phoneticPr fontId="2"/>
  </si>
  <si>
    <t>千円</t>
    <rPh sb="0" eb="2">
      <t>センエン</t>
    </rPh>
    <phoneticPr fontId="2"/>
  </si>
  <si>
    <t>金　額
（税込：千円）</t>
    <rPh sb="0" eb="1">
      <t>キン</t>
    </rPh>
    <rPh sb="2" eb="3">
      <t>ガク</t>
    </rPh>
    <rPh sb="5" eb="7">
      <t>ゼイコミ</t>
    </rPh>
    <rPh sb="8" eb="9">
      <t>セン</t>
    </rPh>
    <rPh sb="9" eb="10">
      <t>エン</t>
    </rPh>
    <phoneticPr fontId="2"/>
  </si>
  <si>
    <t>⑥合計（千円）
（③+④）</t>
    <rPh sb="1" eb="3">
      <t>ゴウケイ</t>
    </rPh>
    <rPh sb="4" eb="6">
      <t>センエン</t>
    </rPh>
    <phoneticPr fontId="2"/>
  </si>
  <si>
    <t>※非（不）課税分
（⑥ー④）（千円）</t>
    <rPh sb="1" eb="2">
      <t>ヒ</t>
    </rPh>
    <rPh sb="3" eb="4">
      <t>フ</t>
    </rPh>
    <rPh sb="5" eb="8">
      <t>カゼイブン</t>
    </rPh>
    <rPh sb="15" eb="17">
      <t>センエン</t>
    </rPh>
    <phoneticPr fontId="2"/>
  </si>
  <si>
    <t>左欄（I列）の金額（千円）について下表（実施年別（推計））欄の該当する実施年に入力して下さい</t>
    <rPh sb="0" eb="2">
      <t>サラン</t>
    </rPh>
    <rPh sb="4" eb="5">
      <t>レツ</t>
    </rPh>
    <rPh sb="7" eb="9">
      <t>キンガク</t>
    </rPh>
    <rPh sb="10" eb="12">
      <t>センエン</t>
    </rPh>
    <rPh sb="17" eb="19">
      <t>カヒョウ</t>
    </rPh>
    <rPh sb="20" eb="24">
      <t>ジッシネンベツ</t>
    </rPh>
    <rPh sb="25" eb="27">
      <t>スイケイ</t>
    </rPh>
    <rPh sb="29" eb="30">
      <t>ラン</t>
    </rPh>
    <rPh sb="31" eb="33">
      <t>ガイトウ</t>
    </rPh>
    <rPh sb="35" eb="38">
      <t>ジッシネン</t>
    </rPh>
    <rPh sb="39" eb="41">
      <t>ニュウリョク</t>
    </rPh>
    <rPh sb="43" eb="44">
      <t>クダ</t>
    </rPh>
    <phoneticPr fontId="2"/>
  </si>
  <si>
    <t>金　額
（税込：千円）</t>
    <rPh sb="0" eb="1">
      <t>キン</t>
    </rPh>
    <rPh sb="2" eb="3">
      <t>ガク</t>
    </rPh>
    <rPh sb="5" eb="7">
      <t>ゼイコミ</t>
    </rPh>
    <rPh sb="8" eb="10">
      <t>センエン</t>
    </rPh>
    <phoneticPr fontId="2"/>
  </si>
  <si>
    <t>（単位：千円）</t>
    <rPh sb="1" eb="3">
      <t>タンイ</t>
    </rPh>
    <rPh sb="4" eb="6">
      <t>センエン</t>
    </rPh>
    <phoneticPr fontId="2"/>
  </si>
  <si>
    <t>④通勤手当（千円）
（全期間相当）</t>
    <rPh sb="1" eb="3">
      <t>ツウキン</t>
    </rPh>
    <rPh sb="3" eb="5">
      <t>テアテ</t>
    </rPh>
    <rPh sb="6" eb="7">
      <t>セン</t>
    </rPh>
    <rPh sb="7" eb="8">
      <t>エン</t>
    </rPh>
    <rPh sb="11" eb="12">
      <t>ゼン</t>
    </rPh>
    <rPh sb="12" eb="14">
      <t>キカン</t>
    </rPh>
    <rPh sb="14" eb="16">
      <t>ソウトウ</t>
    </rPh>
    <phoneticPr fontId="2"/>
  </si>
  <si>
    <t>課税/非課税</t>
    <rPh sb="0" eb="2">
      <t>カゼイ</t>
    </rPh>
    <rPh sb="3" eb="6">
      <t>ヒカゼイ</t>
    </rPh>
    <phoneticPr fontId="2"/>
  </si>
  <si>
    <t>金　額
（税込：千円）</t>
    <rPh sb="0" eb="1">
      <t>キン</t>
    </rPh>
    <rPh sb="2" eb="3">
      <t>ガク</t>
    </rPh>
    <phoneticPr fontId="2"/>
  </si>
  <si>
    <r>
      <t>消費税相当額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※</t>
    </r>
    <rPh sb="0" eb="6">
      <t>ショウヒゼイソウトウガク</t>
    </rPh>
    <phoneticPr fontId="2"/>
  </si>
  <si>
    <t>支援上限額</t>
    <rPh sb="0" eb="5">
      <t>シエンジョウゲンガク</t>
    </rPh>
    <phoneticPr fontId="2"/>
  </si>
  <si>
    <t>消費税込み</t>
    <phoneticPr fontId="2"/>
  </si>
  <si>
    <t>課税</t>
  </si>
  <si>
    <t>連携機関　A大学　7,000千円
　　　　　B企業　5,583千円</t>
    <rPh sb="0" eb="4">
      <t>レンケイキカン</t>
    </rPh>
    <rPh sb="6" eb="8">
      <t>ダイガク</t>
    </rPh>
    <rPh sb="14" eb="16">
      <t>センエン</t>
    </rPh>
    <rPh sb="23" eb="25">
      <t>キギョウ</t>
    </rPh>
    <rPh sb="31" eb="33">
      <t>センエン</t>
    </rPh>
    <phoneticPr fontId="2"/>
  </si>
  <si>
    <t>技術開発課題提案書【様式９】技術開発期間内における機関毎の予算計画</t>
    <rPh sb="0" eb="2">
      <t>ギジュツ</t>
    </rPh>
    <rPh sb="2" eb="4">
      <t>カイハツ</t>
    </rPh>
    <rPh sb="4" eb="6">
      <t>カダイ</t>
    </rPh>
    <rPh sb="6" eb="9">
      <t>テイアンショ</t>
    </rPh>
    <rPh sb="10" eb="12">
      <t>ヨウシキ</t>
    </rPh>
    <rPh sb="14" eb="16">
      <t>ギジュツ</t>
    </rPh>
    <rPh sb="16" eb="18">
      <t>カイハツ</t>
    </rPh>
    <rPh sb="18" eb="20">
      <t>キカン</t>
    </rPh>
    <rPh sb="20" eb="21">
      <t>ナイ</t>
    </rPh>
    <rPh sb="25" eb="27">
      <t>キカン</t>
    </rPh>
    <rPh sb="27" eb="28">
      <t>ゴト</t>
    </rPh>
    <rPh sb="29" eb="33">
      <t>ヨサンケイカク</t>
    </rPh>
    <phoneticPr fontId="2"/>
  </si>
  <si>
    <t>※上表「C.再委託費」欄は、原則代表機関のみ入力可</t>
    <rPh sb="1" eb="3">
      <t>ジョウヒョウ</t>
    </rPh>
    <rPh sb="6" eb="10">
      <t>サイイタクヒ</t>
    </rPh>
    <rPh sb="11" eb="12">
      <t>ラン</t>
    </rPh>
    <rPh sb="14" eb="16">
      <t>ゲンソク</t>
    </rPh>
    <rPh sb="16" eb="20">
      <t>ダイヒョウキカン</t>
    </rPh>
    <rPh sb="22" eb="24">
      <t>ニュウリョク</t>
    </rPh>
    <rPh sb="24" eb="25">
      <t>カ</t>
    </rPh>
    <phoneticPr fontId="2"/>
  </si>
  <si>
    <t>単価
（円）</t>
    <rPh sb="0" eb="2">
      <t>タンカ</t>
    </rPh>
    <rPh sb="4" eb="5">
      <t>エン</t>
    </rPh>
    <phoneticPr fontId="2"/>
  </si>
  <si>
    <t>①単価（円）
（１時間あたり）</t>
    <rPh sb="1" eb="3">
      <t>タンカ</t>
    </rPh>
    <rPh sb="4" eb="5">
      <t>エン</t>
    </rPh>
    <rPh sb="9" eb="11">
      <t>ジカン</t>
    </rPh>
    <phoneticPr fontId="2"/>
  </si>
  <si>
    <t>③人工費　計
（千円）
（①×②/1000）</t>
    <rPh sb="1" eb="3">
      <t>ニンク</t>
    </rPh>
    <rPh sb="3" eb="4">
      <t>ヒ</t>
    </rPh>
    <rPh sb="5" eb="6">
      <t>ケイ</t>
    </rPh>
    <rPh sb="8" eb="10">
      <t>センエン</t>
    </rPh>
    <phoneticPr fontId="2"/>
  </si>
  <si>
    <t>非課税</t>
  </si>
  <si>
    <t>２年目に予定
うち、非課税取引2,202千円</t>
    <rPh sb="1" eb="3">
      <t>ネンメ</t>
    </rPh>
    <rPh sb="4" eb="6">
      <t>ヨテイ</t>
    </rPh>
    <rPh sb="10" eb="13">
      <t>ヒカゼイ</t>
    </rPh>
    <rPh sb="13" eb="15">
      <t>トリヒキ</t>
    </rPh>
    <rPh sb="20" eb="22">
      <t>センエン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</si>
  <si>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うち、※消費税相当額対象</t>
    </r>
    <r>
      <rPr>
        <sz val="11"/>
        <color theme="1"/>
        <rFont val="游ゴシック"/>
        <family val="2"/>
        <charset val="128"/>
        <scheme val="minor"/>
      </rPr>
      <t>　　21,585千円</t>
    </r>
    <rPh sb="4" eb="7">
      <t>ショウヒゼイ</t>
    </rPh>
    <rPh sb="7" eb="10">
      <t>ソウトウガク</t>
    </rPh>
    <rPh sb="10" eb="12">
      <t>タイショウ</t>
    </rPh>
    <rPh sb="20" eb="22">
      <t>センエン</t>
    </rPh>
    <phoneticPr fontId="2"/>
  </si>
  <si>
    <t>うち、※消費税相当額対象　　2,202千円</t>
    <rPh sb="4" eb="7">
      <t>ショウヒゼイ</t>
    </rPh>
    <rPh sb="7" eb="9">
      <t>ソウトウ</t>
    </rPh>
    <rPh sb="9" eb="10">
      <t>ガク</t>
    </rPh>
    <rPh sb="10" eb="12">
      <t>タイショウ</t>
    </rPh>
    <rPh sb="19" eb="21">
      <t>センエン</t>
    </rPh>
    <phoneticPr fontId="2"/>
  </si>
  <si>
    <t>※非（不）課税取引分の合計（10%対象）　　25,537千円</t>
    <rPh sb="1" eb="2">
      <t>ヒ</t>
    </rPh>
    <rPh sb="3" eb="4">
      <t>フ</t>
    </rPh>
    <rPh sb="5" eb="7">
      <t>カゼイ</t>
    </rPh>
    <rPh sb="7" eb="10">
      <t>トリヒキブン</t>
    </rPh>
    <rPh sb="11" eb="13">
      <t>ゴウケイ</t>
    </rPh>
    <rPh sb="17" eb="19">
      <t>タイショウ</t>
    </rPh>
    <rPh sb="28" eb="30">
      <t>センエン</t>
    </rPh>
    <phoneticPr fontId="2"/>
  </si>
  <si>
    <t>うち、※保険料　300千円 
※消費税相当額対象300千円</t>
    <rPh sb="4" eb="7">
      <t>ホケンリョウ</t>
    </rPh>
    <rPh sb="11" eb="13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</si>
</sst>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年度&quot;"/>
    <numFmt numFmtId="177" formatCode="&quot;A×&quot;0.00%&quot;（該当の率）&quot;"/>
    <numFmt numFmtId="178" formatCode="&quot;再委託比率 &quot;0.00%"/>
    <numFmt numFmtId="179" formatCode="#,##0_ ;[Red]\-#,##0\ "/>
  </numFmts>
  <fonts count="4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b/>
      <sz val="18"/>
      <color rgb="FFFF0000"/>
      <name val="HGPｺﾞｼｯｸM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u/>
      <sz val="11"/>
      <color theme="4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4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4"/>
      <name val="游ゴシック"/>
      <family val="3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theme="9" tint="-0.24994659260841701"/>
        <bgColor indexed="65"/>
      </patternFill>
    </fill>
    <fill>
      <patternFill patternType="gray0625">
        <fgColor theme="9" tint="-0.24994659260841701"/>
        <bgColor theme="3" tint="0.8999908444471571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rgb="FFFF0000"/>
      </left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auto="1"/>
      </top>
      <bottom style="medium">
        <color rgb="FFFF0000"/>
      </bottom>
      <diagonal/>
    </border>
    <border>
      <left/>
      <right/>
      <top style="medium">
        <color auto="1"/>
      </top>
      <bottom style="medium">
        <color rgb="FFFF0000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double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dashed">
        <color auto="1"/>
      </right>
      <top/>
      <bottom style="double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38" fontId="0" fillId="0" borderId="0" xfId="1" applyFont="1">
      <alignment vertical="center"/>
    </xf>
    <xf numFmtId="0" fontId="0" fillId="0" borderId="37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38" fontId="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0" fillId="0" borderId="39" xfId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38" fontId="0" fillId="0" borderId="39" xfId="1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 wrapText="1"/>
    </xf>
    <xf numFmtId="38" fontId="0" fillId="0" borderId="46" xfId="1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38" fontId="0" fillId="0" borderId="48" xfId="1" applyFont="1" applyBorder="1" applyAlignment="1">
      <alignment horizontal="center" vertical="center" wrapText="1"/>
    </xf>
    <xf numFmtId="38" fontId="0" fillId="0" borderId="51" xfId="1" applyFont="1" applyBorder="1" applyAlignment="1">
      <alignment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2" xfId="0" applyBorder="1" applyAlignment="1">
      <alignment horizontal="right" vertical="center" wrapText="1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38" fontId="0" fillId="0" borderId="53" xfId="1" applyFont="1" applyBorder="1" applyAlignment="1">
      <alignment vertical="center" wrapText="1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right" vertical="center"/>
    </xf>
    <xf numFmtId="38" fontId="0" fillId="2" borderId="9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0" fontId="11" fillId="0" borderId="0" xfId="0" applyFont="1">
      <alignment vertical="center"/>
    </xf>
    <xf numFmtId="38" fontId="0" fillId="0" borderId="55" xfId="1" applyFont="1" applyBorder="1">
      <alignment vertical="center"/>
    </xf>
    <xf numFmtId="38" fontId="8" fillId="3" borderId="56" xfId="1" applyFont="1" applyFill="1" applyBorder="1">
      <alignment vertical="center"/>
    </xf>
    <xf numFmtId="0" fontId="12" fillId="0" borderId="0" xfId="0" applyFont="1">
      <alignment vertical="center"/>
    </xf>
    <xf numFmtId="38" fontId="0" fillId="0" borderId="0" xfId="1" applyFont="1" applyBorder="1" applyAlignment="1">
      <alignment vertical="center" wrapText="1"/>
    </xf>
    <xf numFmtId="38" fontId="13" fillId="3" borderId="54" xfId="1" applyFont="1" applyFill="1" applyBorder="1" applyAlignment="1">
      <alignment horizontal="center" vertical="center" wrapText="1"/>
    </xf>
    <xf numFmtId="38" fontId="14" fillId="3" borderId="54" xfId="1" applyFont="1" applyFill="1" applyBorder="1">
      <alignment vertical="center"/>
    </xf>
    <xf numFmtId="38" fontId="0" fillId="3" borderId="1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38" fontId="18" fillId="3" borderId="54" xfId="1" applyFont="1" applyFill="1" applyBorder="1">
      <alignment vertical="center"/>
    </xf>
    <xf numFmtId="0" fontId="17" fillId="0" borderId="0" xfId="0" applyFont="1">
      <alignment vertical="center"/>
    </xf>
    <xf numFmtId="0" fontId="12" fillId="3" borderId="0" xfId="0" applyFont="1" applyFill="1">
      <alignment vertical="center"/>
    </xf>
    <xf numFmtId="0" fontId="6" fillId="0" borderId="0" xfId="0" applyFont="1" applyAlignment="1">
      <alignment horizontal="right"/>
    </xf>
    <xf numFmtId="0" fontId="0" fillId="0" borderId="5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0" fillId="0" borderId="63" xfId="1" applyFont="1" applyBorder="1">
      <alignment vertical="center"/>
    </xf>
    <xf numFmtId="0" fontId="0" fillId="0" borderId="69" xfId="0" applyBorder="1" applyAlignment="1">
      <alignment vertical="center" wrapText="1"/>
    </xf>
    <xf numFmtId="38" fontId="0" fillId="0" borderId="53" xfId="1" applyFont="1" applyBorder="1">
      <alignment vertical="center"/>
    </xf>
    <xf numFmtId="0" fontId="0" fillId="0" borderId="6" xfId="0" applyBorder="1" applyAlignment="1">
      <alignment horizontal="center" vertical="center"/>
    </xf>
    <xf numFmtId="38" fontId="0" fillId="0" borderId="61" xfId="1" applyFont="1" applyBorder="1" applyAlignment="1">
      <alignment horizontal="center" vertical="center"/>
    </xf>
    <xf numFmtId="38" fontId="0" fillId="0" borderId="59" xfId="1" applyFont="1" applyBorder="1" applyAlignment="1">
      <alignment horizontal="center" vertical="center"/>
    </xf>
    <xf numFmtId="38" fontId="0" fillId="3" borderId="72" xfId="1" applyFont="1" applyFill="1" applyBorder="1">
      <alignment vertical="center"/>
    </xf>
    <xf numFmtId="38" fontId="0" fillId="3" borderId="55" xfId="1" applyFont="1" applyFill="1" applyBorder="1">
      <alignment vertical="center"/>
    </xf>
    <xf numFmtId="38" fontId="0" fillId="3" borderId="0" xfId="1" applyFont="1" applyFill="1" applyBorder="1">
      <alignment vertical="center"/>
    </xf>
    <xf numFmtId="38" fontId="0" fillId="3" borderId="75" xfId="1" applyFont="1" applyFill="1" applyBorder="1">
      <alignment vertical="center"/>
    </xf>
    <xf numFmtId="38" fontId="0" fillId="3" borderId="49" xfId="1" applyFont="1" applyFill="1" applyBorder="1">
      <alignment vertical="center"/>
    </xf>
    <xf numFmtId="38" fontId="0" fillId="3" borderId="13" xfId="1" applyFont="1" applyFill="1" applyBorder="1">
      <alignment vertical="center"/>
    </xf>
    <xf numFmtId="38" fontId="0" fillId="3" borderId="76" xfId="1" applyFont="1" applyFill="1" applyBorder="1">
      <alignment vertical="center"/>
    </xf>
    <xf numFmtId="38" fontId="0" fillId="3" borderId="52" xfId="1" applyFont="1" applyFill="1" applyBorder="1">
      <alignment vertical="center"/>
    </xf>
    <xf numFmtId="38" fontId="0" fillId="3" borderId="77" xfId="1" applyFont="1" applyFill="1" applyBorder="1">
      <alignment vertical="center"/>
    </xf>
    <xf numFmtId="38" fontId="19" fillId="3" borderId="52" xfId="1" applyFont="1" applyFill="1" applyBorder="1">
      <alignment vertical="center"/>
    </xf>
    <xf numFmtId="38" fontId="19" fillId="3" borderId="0" xfId="1" applyFont="1" applyFill="1">
      <alignment vertical="center"/>
    </xf>
    <xf numFmtId="38" fontId="4" fillId="3" borderId="0" xfId="1" applyFont="1" applyFill="1">
      <alignment vertical="center"/>
    </xf>
    <xf numFmtId="38" fontId="0" fillId="3" borderId="65" xfId="1" applyFont="1" applyFill="1" applyBorder="1" applyAlignment="1">
      <alignment vertical="center" wrapText="1"/>
    </xf>
    <xf numFmtId="38" fontId="0" fillId="3" borderId="65" xfId="0" applyNumberFormat="1" applyFill="1" applyBorder="1">
      <alignment vertical="center"/>
    </xf>
    <xf numFmtId="38" fontId="0" fillId="0" borderId="79" xfId="1" applyFont="1" applyBorder="1" applyAlignment="1">
      <alignment vertical="center" wrapText="1"/>
    </xf>
    <xf numFmtId="38" fontId="0" fillId="0" borderId="79" xfId="0" applyNumberFormat="1" applyBorder="1">
      <alignment vertical="center"/>
    </xf>
    <xf numFmtId="0" fontId="0" fillId="0" borderId="79" xfId="0" applyBorder="1">
      <alignment vertical="center"/>
    </xf>
    <xf numFmtId="38" fontId="0" fillId="2" borderId="0" xfId="1" applyFont="1" applyFill="1">
      <alignment vertical="center"/>
    </xf>
    <xf numFmtId="0" fontId="0" fillId="0" borderId="52" xfId="0" applyBorder="1">
      <alignment vertical="center"/>
    </xf>
    <xf numFmtId="38" fontId="0" fillId="2" borderId="52" xfId="1" applyFont="1" applyFill="1" applyBorder="1">
      <alignment vertical="center"/>
    </xf>
    <xf numFmtId="0" fontId="4" fillId="0" borderId="0" xfId="0" applyFont="1" applyAlignment="1"/>
    <xf numFmtId="38" fontId="0" fillId="3" borderId="55" xfId="1" applyFont="1" applyFill="1" applyBorder="1" applyAlignment="1">
      <alignment vertical="center" wrapText="1"/>
    </xf>
    <xf numFmtId="38" fontId="0" fillId="3" borderId="55" xfId="0" applyNumberFormat="1" applyFill="1" applyBorder="1">
      <alignment vertical="center"/>
    </xf>
    <xf numFmtId="38" fontId="0" fillId="2" borderId="80" xfId="1" applyFont="1" applyFill="1" applyBorder="1" applyAlignment="1">
      <alignment vertical="center" wrapText="1"/>
    </xf>
    <xf numFmtId="38" fontId="0" fillId="2" borderId="80" xfId="0" applyNumberFormat="1" applyFill="1" applyBorder="1">
      <alignment vertical="center"/>
    </xf>
    <xf numFmtId="38" fontId="0" fillId="0" borderId="82" xfId="1" applyFont="1" applyBorder="1" applyAlignment="1">
      <alignment vertical="center" wrapText="1"/>
    </xf>
    <xf numFmtId="0" fontId="0" fillId="0" borderId="82" xfId="0" applyBorder="1">
      <alignment vertical="center"/>
    </xf>
    <xf numFmtId="0" fontId="4" fillId="0" borderId="4" xfId="0" applyFont="1" applyBorder="1">
      <alignment vertical="center"/>
    </xf>
    <xf numFmtId="0" fontId="4" fillId="0" borderId="11" xfId="0" applyFont="1" applyBorder="1">
      <alignment vertical="center"/>
    </xf>
    <xf numFmtId="0" fontId="20" fillId="0" borderId="0" xfId="0" applyFont="1">
      <alignment vertical="center"/>
    </xf>
    <xf numFmtId="38" fontId="19" fillId="2" borderId="83" xfId="1" applyFont="1" applyFill="1" applyBorder="1">
      <alignment vertical="center"/>
    </xf>
    <xf numFmtId="38" fontId="19" fillId="2" borderId="84" xfId="1" applyFont="1" applyFill="1" applyBorder="1">
      <alignment vertical="center"/>
    </xf>
    <xf numFmtId="0" fontId="21" fillId="0" borderId="0" xfId="0" applyFont="1">
      <alignment vertical="center"/>
    </xf>
    <xf numFmtId="0" fontId="4" fillId="0" borderId="76" xfId="0" applyFont="1" applyBorder="1">
      <alignment vertical="center"/>
    </xf>
    <xf numFmtId="38" fontId="0" fillId="2" borderId="62" xfId="1" applyFont="1" applyFill="1" applyBorder="1" applyAlignment="1">
      <alignment vertical="center" wrapText="1"/>
    </xf>
    <xf numFmtId="38" fontId="0" fillId="2" borderId="11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24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0" borderId="46" xfId="0" applyBorder="1">
      <alignment vertical="center"/>
    </xf>
    <xf numFmtId="0" fontId="0" fillId="0" borderId="90" xfId="0" applyBorder="1">
      <alignment vertical="center"/>
    </xf>
    <xf numFmtId="0" fontId="25" fillId="0" borderId="46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76" xfId="0" applyBorder="1">
      <alignment vertical="center"/>
    </xf>
    <xf numFmtId="0" fontId="27" fillId="0" borderId="52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7" fillId="0" borderId="74" xfId="0" applyFont="1" applyBorder="1">
      <alignment vertical="center"/>
    </xf>
    <xf numFmtId="0" fontId="26" fillId="0" borderId="63" xfId="0" applyFont="1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67" xfId="0" applyBorder="1">
      <alignment vertical="center"/>
    </xf>
    <xf numFmtId="0" fontId="25" fillId="0" borderId="6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0" fillId="0" borderId="74" xfId="0" applyBorder="1">
      <alignment vertical="center"/>
    </xf>
    <xf numFmtId="0" fontId="27" fillId="0" borderId="63" xfId="0" applyFont="1" applyBorder="1" applyAlignment="1">
      <alignment horizontal="center" vertical="center"/>
    </xf>
    <xf numFmtId="0" fontId="7" fillId="0" borderId="89" xfId="0" applyFont="1" applyBorder="1">
      <alignment vertical="center"/>
    </xf>
    <xf numFmtId="0" fontId="27" fillId="0" borderId="6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8" fontId="28" fillId="0" borderId="61" xfId="1" applyFont="1" applyBorder="1" applyAlignment="1">
      <alignment horizontal="center" vertical="center" wrapText="1"/>
    </xf>
    <xf numFmtId="38" fontId="0" fillId="0" borderId="46" xfId="1" applyFont="1" applyBorder="1">
      <alignment vertical="center"/>
    </xf>
    <xf numFmtId="38" fontId="0" fillId="0" borderId="80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52" xfId="1" applyFont="1" applyBorder="1" applyAlignment="1">
      <alignment horizontal="center" vertical="center"/>
    </xf>
    <xf numFmtId="38" fontId="0" fillId="0" borderId="61" xfId="1" applyFont="1" applyBorder="1" applyAlignment="1">
      <alignment horizontal="center" vertical="center" wrapText="1"/>
    </xf>
    <xf numFmtId="38" fontId="0" fillId="2" borderId="46" xfId="1" applyFont="1" applyFill="1" applyBorder="1">
      <alignment vertical="center"/>
    </xf>
    <xf numFmtId="38" fontId="0" fillId="0" borderId="80" xfId="1" applyFont="1" applyFill="1" applyBorder="1">
      <alignment vertical="center"/>
    </xf>
    <xf numFmtId="38" fontId="0" fillId="2" borderId="63" xfId="1" applyFont="1" applyFill="1" applyBorder="1">
      <alignment vertical="center"/>
    </xf>
    <xf numFmtId="38" fontId="0" fillId="0" borderId="8" xfId="1" applyFont="1" applyBorder="1" applyAlignment="1">
      <alignment horizontal="center" vertical="center" wrapText="1"/>
    </xf>
    <xf numFmtId="38" fontId="0" fillId="0" borderId="15" xfId="1" applyFont="1" applyBorder="1">
      <alignment vertical="center"/>
    </xf>
    <xf numFmtId="38" fontId="0" fillId="0" borderId="95" xfId="1" applyFont="1" applyFill="1" applyBorder="1">
      <alignment vertical="center"/>
    </xf>
    <xf numFmtId="38" fontId="29" fillId="3" borderId="54" xfId="1" applyFont="1" applyFill="1" applyBorder="1" applyAlignment="1">
      <alignment horizontal="center" vertical="center" wrapText="1"/>
    </xf>
    <xf numFmtId="38" fontId="18" fillId="0" borderId="0" xfId="1" applyFont="1" applyFill="1" applyBorder="1">
      <alignment vertical="center"/>
    </xf>
    <xf numFmtId="38" fontId="8" fillId="0" borderId="0" xfId="1" applyFont="1" applyFill="1" applyBorder="1">
      <alignment vertical="center"/>
    </xf>
    <xf numFmtId="38" fontId="30" fillId="3" borderId="54" xfId="1" applyFont="1" applyFill="1" applyBorder="1">
      <alignment vertical="center"/>
    </xf>
    <xf numFmtId="38" fontId="11" fillId="0" borderId="0" xfId="1" applyFont="1" applyFill="1" applyBorder="1" applyAlignment="1">
      <alignment horizontal="left" vertical="center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38" fontId="0" fillId="0" borderId="0" xfId="1" applyFont="1" applyFill="1" applyBorder="1" applyAlignment="1">
      <alignment vertical="center" wrapText="1"/>
    </xf>
    <xf numFmtId="38" fontId="0" fillId="2" borderId="97" xfId="0" applyNumberFormat="1" applyFill="1" applyBorder="1">
      <alignment vertical="center"/>
    </xf>
    <xf numFmtId="0" fontId="0" fillId="0" borderId="97" xfId="0" applyBorder="1">
      <alignment vertical="center"/>
    </xf>
    <xf numFmtId="38" fontId="0" fillId="2" borderId="98" xfId="0" applyNumberFormat="1" applyFill="1" applyBorder="1">
      <alignment vertical="center"/>
    </xf>
    <xf numFmtId="38" fontId="28" fillId="0" borderId="61" xfId="1" applyFont="1" applyFill="1" applyBorder="1" applyAlignment="1">
      <alignment horizontal="center" vertical="center" wrapText="1"/>
    </xf>
    <xf numFmtId="38" fontId="0" fillId="0" borderId="63" xfId="1" applyFont="1" applyFill="1" applyBorder="1">
      <alignment vertical="center"/>
    </xf>
    <xf numFmtId="38" fontId="17" fillId="0" borderId="99" xfId="1" applyFont="1" applyFill="1" applyBorder="1">
      <alignment vertical="center"/>
    </xf>
    <xf numFmtId="38" fontId="31" fillId="0" borderId="0" xfId="1" applyFont="1" applyFill="1" applyAlignment="1">
      <alignment horizontal="center" vertical="center"/>
    </xf>
    <xf numFmtId="38" fontId="0" fillId="3" borderId="46" xfId="1" applyFont="1" applyFill="1" applyBorder="1">
      <alignment vertical="center"/>
    </xf>
    <xf numFmtId="0" fontId="0" fillId="0" borderId="102" xfId="0" applyBorder="1">
      <alignment vertical="center"/>
    </xf>
    <xf numFmtId="0" fontId="6" fillId="6" borderId="105" xfId="0" applyFont="1" applyFill="1" applyBorder="1">
      <alignment vertical="center"/>
    </xf>
    <xf numFmtId="0" fontId="0" fillId="6" borderId="106" xfId="0" applyFill="1" applyBorder="1">
      <alignment vertical="center"/>
    </xf>
    <xf numFmtId="0" fontId="0" fillId="6" borderId="107" xfId="0" applyFill="1" applyBorder="1">
      <alignment vertical="center"/>
    </xf>
    <xf numFmtId="0" fontId="4" fillId="6" borderId="108" xfId="0" applyFont="1" applyFill="1" applyBorder="1">
      <alignment vertical="center"/>
    </xf>
    <xf numFmtId="0" fontId="0" fillId="6" borderId="0" xfId="0" applyFill="1">
      <alignment vertical="center"/>
    </xf>
    <xf numFmtId="0" fontId="0" fillId="6" borderId="109" xfId="0" applyFill="1" applyBorder="1">
      <alignment vertical="center"/>
    </xf>
    <xf numFmtId="0" fontId="6" fillId="6" borderId="108" xfId="0" applyFont="1" applyFill="1" applyBorder="1">
      <alignment vertical="center"/>
    </xf>
    <xf numFmtId="38" fontId="6" fillId="6" borderId="0" xfId="1" applyFont="1" applyFill="1" applyBorder="1" applyAlignment="1">
      <alignment horizontal="center" vertical="center"/>
    </xf>
    <xf numFmtId="0" fontId="6" fillId="6" borderId="0" xfId="0" applyFont="1" applyFill="1">
      <alignment vertical="center"/>
    </xf>
    <xf numFmtId="0" fontId="0" fillId="6" borderId="108" xfId="0" applyFill="1" applyBorder="1">
      <alignment vertical="center"/>
    </xf>
    <xf numFmtId="0" fontId="4" fillId="6" borderId="0" xfId="0" applyFont="1" applyFill="1">
      <alignment vertical="center"/>
    </xf>
    <xf numFmtId="38" fontId="6" fillId="7" borderId="0" xfId="1" applyFont="1" applyFill="1" applyBorder="1" applyAlignment="1">
      <alignment horizontal="center" vertical="center"/>
    </xf>
    <xf numFmtId="38" fontId="6" fillId="6" borderId="0" xfId="1" applyFont="1" applyFill="1" applyBorder="1">
      <alignment vertical="center"/>
    </xf>
    <xf numFmtId="38" fontId="6" fillId="7" borderId="21" xfId="1" applyFont="1" applyFill="1" applyBorder="1">
      <alignment vertical="center"/>
    </xf>
    <xf numFmtId="0" fontId="0" fillId="6" borderId="110" xfId="0" applyFill="1" applyBorder="1">
      <alignment vertical="center"/>
    </xf>
    <xf numFmtId="0" fontId="0" fillId="6" borderId="111" xfId="0" applyFill="1" applyBorder="1">
      <alignment vertical="center"/>
    </xf>
    <xf numFmtId="0" fontId="0" fillId="7" borderId="111" xfId="0" applyFill="1" applyBorder="1">
      <alignment vertical="center"/>
    </xf>
    <xf numFmtId="0" fontId="11" fillId="6" borderId="111" xfId="0" applyFont="1" applyFill="1" applyBorder="1">
      <alignment vertical="center"/>
    </xf>
    <xf numFmtId="0" fontId="0" fillId="6" borderId="112" xfId="0" applyFill="1" applyBorder="1">
      <alignment vertical="center"/>
    </xf>
    <xf numFmtId="0" fontId="0" fillId="2" borderId="46" xfId="0" applyFill="1" applyBorder="1">
      <alignment vertical="center"/>
    </xf>
    <xf numFmtId="38" fontId="11" fillId="0" borderId="0" xfId="1" applyFont="1">
      <alignment vertical="center"/>
    </xf>
    <xf numFmtId="0" fontId="0" fillId="4" borderId="46" xfId="0" applyFill="1" applyBorder="1">
      <alignment vertical="center"/>
    </xf>
    <xf numFmtId="0" fontId="11" fillId="0" borderId="24" xfId="0" applyFont="1" applyBorder="1">
      <alignment vertical="center"/>
    </xf>
    <xf numFmtId="38" fontId="0" fillId="2" borderId="0" xfId="1" applyFont="1" applyFill="1" applyBorder="1" applyAlignment="1">
      <alignment vertical="center" wrapText="1"/>
    </xf>
    <xf numFmtId="38" fontId="0" fillId="2" borderId="0" xfId="0" applyNumberFormat="1" applyFill="1">
      <alignment vertical="center"/>
    </xf>
    <xf numFmtId="0" fontId="0" fillId="0" borderId="3" xfId="0" applyBorder="1" applyAlignment="1">
      <alignment vertical="center" textRotation="255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38" fontId="0" fillId="3" borderId="118" xfId="0" applyNumberFormat="1" applyFill="1" applyBorder="1">
      <alignment vertical="center"/>
    </xf>
    <xf numFmtId="38" fontId="0" fillId="2" borderId="51" xfId="1" applyFont="1" applyFill="1" applyBorder="1">
      <alignment vertical="center"/>
    </xf>
    <xf numFmtId="38" fontId="0" fillId="2" borderId="51" xfId="1" applyFont="1" applyFill="1" applyBorder="1" applyAlignment="1">
      <alignment vertical="center" wrapText="1"/>
    </xf>
    <xf numFmtId="38" fontId="0" fillId="2" borderId="39" xfId="1" applyFont="1" applyFill="1" applyBorder="1">
      <alignment vertical="center"/>
    </xf>
    <xf numFmtId="38" fontId="0" fillId="3" borderId="121" xfId="0" applyNumberFormat="1" applyFill="1" applyBorder="1">
      <alignment vertical="center"/>
    </xf>
    <xf numFmtId="38" fontId="0" fillId="2" borderId="52" xfId="1" applyFont="1" applyFill="1" applyBorder="1" applyAlignment="1">
      <alignment vertical="center" wrapText="1"/>
    </xf>
    <xf numFmtId="38" fontId="0" fillId="3" borderId="60" xfId="1" applyFont="1" applyFill="1" applyBorder="1">
      <alignment vertical="center"/>
    </xf>
    <xf numFmtId="38" fontId="0" fillId="3" borderId="50" xfId="1" applyFont="1" applyFill="1" applyBorder="1">
      <alignment vertical="center"/>
    </xf>
    <xf numFmtId="38" fontId="0" fillId="3" borderId="51" xfId="1" applyFont="1" applyFill="1" applyBorder="1">
      <alignment vertical="center"/>
    </xf>
    <xf numFmtId="38" fontId="0" fillId="3" borderId="14" xfId="1" applyFont="1" applyFill="1" applyBorder="1">
      <alignment vertical="center"/>
    </xf>
    <xf numFmtId="38" fontId="0" fillId="3" borderId="31" xfId="1" applyFont="1" applyFill="1" applyBorder="1">
      <alignment vertical="center"/>
    </xf>
    <xf numFmtId="0" fontId="0" fillId="0" borderId="122" xfId="0" applyBorder="1">
      <alignment vertical="center"/>
    </xf>
    <xf numFmtId="0" fontId="0" fillId="0" borderId="123" xfId="0" applyBorder="1">
      <alignment vertical="center"/>
    </xf>
    <xf numFmtId="38" fontId="0" fillId="3" borderId="124" xfId="0" applyNumberFormat="1" applyFill="1" applyBorder="1">
      <alignment vertical="center"/>
    </xf>
    <xf numFmtId="38" fontId="0" fillId="2" borderId="31" xfId="1" applyFont="1" applyFill="1" applyBorder="1">
      <alignment vertical="center"/>
    </xf>
    <xf numFmtId="38" fontId="0" fillId="2" borderId="31" xfId="1" applyFont="1" applyFill="1" applyBorder="1" applyAlignment="1">
      <alignment vertical="center" wrapText="1"/>
    </xf>
    <xf numFmtId="38" fontId="0" fillId="2" borderId="37" xfId="1" applyFont="1" applyFill="1" applyBorder="1">
      <alignment vertical="center"/>
    </xf>
    <xf numFmtId="38" fontId="0" fillId="3" borderId="28" xfId="0" applyNumberFormat="1" applyFill="1" applyBorder="1">
      <alignment vertical="center"/>
    </xf>
    <xf numFmtId="38" fontId="0" fillId="3" borderId="23" xfId="0" applyNumberFormat="1" applyFill="1" applyBorder="1">
      <alignment vertical="center"/>
    </xf>
    <xf numFmtId="38" fontId="0" fillId="2" borderId="81" xfId="0" applyNumberFormat="1" applyFill="1" applyBorder="1">
      <alignment vertical="center"/>
    </xf>
    <xf numFmtId="38" fontId="0" fillId="2" borderId="126" xfId="1" applyFont="1" applyFill="1" applyBorder="1">
      <alignment vertical="center"/>
    </xf>
    <xf numFmtId="38" fontId="0" fillId="3" borderId="0" xfId="1" applyFont="1" applyFill="1">
      <alignment vertical="center"/>
    </xf>
    <xf numFmtId="0" fontId="0" fillId="0" borderId="127" xfId="0" applyBorder="1">
      <alignment vertical="center"/>
    </xf>
    <xf numFmtId="38" fontId="0" fillId="3" borderId="128" xfId="0" applyNumberFormat="1" applyFill="1" applyBorder="1">
      <alignment vertical="center"/>
    </xf>
    <xf numFmtId="38" fontId="0" fillId="3" borderId="129" xfId="1" applyFont="1" applyFill="1" applyBorder="1" applyAlignment="1">
      <alignment vertical="center" wrapText="1"/>
    </xf>
    <xf numFmtId="38" fontId="0" fillId="3" borderId="129" xfId="0" applyNumberFormat="1" applyFill="1" applyBorder="1">
      <alignment vertical="center"/>
    </xf>
    <xf numFmtId="38" fontId="0" fillId="2" borderId="61" xfId="1" applyFont="1" applyFill="1" applyBorder="1" applyAlignment="1">
      <alignment vertical="center" wrapText="1"/>
    </xf>
    <xf numFmtId="38" fontId="0" fillId="3" borderId="10" xfId="1" applyFont="1" applyFill="1" applyBorder="1" applyAlignment="1">
      <alignment vertical="center" wrapText="1"/>
    </xf>
    <xf numFmtId="38" fontId="0" fillId="0" borderId="130" xfId="1" applyFont="1" applyBorder="1" applyAlignment="1">
      <alignment vertical="center" wrapText="1"/>
    </xf>
    <xf numFmtId="38" fontId="0" fillId="0" borderId="2" xfId="1" applyFont="1" applyBorder="1" applyAlignment="1">
      <alignment vertical="center" wrapText="1"/>
    </xf>
    <xf numFmtId="38" fontId="0" fillId="0" borderId="41" xfId="1" applyFont="1" applyBorder="1" applyAlignment="1">
      <alignment vertical="center" wrapText="1"/>
    </xf>
    <xf numFmtId="38" fontId="0" fillId="0" borderId="131" xfId="1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38" fontId="0" fillId="0" borderId="39" xfId="1" applyFont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38" fontId="0" fillId="0" borderId="46" xfId="1" applyFont="1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38" fontId="0" fillId="0" borderId="0" xfId="1" applyFont="1" applyAlignment="1" applyProtection="1">
      <alignment vertical="center" wrapText="1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38" fontId="0" fillId="0" borderId="47" xfId="1" applyFont="1" applyBorder="1" applyAlignment="1" applyProtection="1">
      <alignment vertical="center" wrapText="1"/>
      <protection locked="0"/>
    </xf>
    <xf numFmtId="38" fontId="0" fillId="0" borderId="49" xfId="1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38" fontId="0" fillId="0" borderId="55" xfId="1" applyFont="1" applyBorder="1" applyProtection="1">
      <alignment vertical="center"/>
      <protection locked="0"/>
    </xf>
    <xf numFmtId="38" fontId="14" fillId="3" borderId="54" xfId="1" applyFont="1" applyFill="1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90" xfId="0" applyBorder="1" applyProtection="1">
      <alignment vertical="center"/>
      <protection locked="0"/>
    </xf>
    <xf numFmtId="0" fontId="27" fillId="0" borderId="46" xfId="0" applyFont="1" applyBorder="1" applyAlignment="1" applyProtection="1">
      <alignment horizontal="center" vertical="center"/>
      <protection locked="0"/>
    </xf>
    <xf numFmtId="0" fontId="0" fillId="0" borderId="46" xfId="0" applyBorder="1" applyProtection="1">
      <alignment vertical="center"/>
      <protection locked="0"/>
    </xf>
    <xf numFmtId="38" fontId="0" fillId="0" borderId="46" xfId="1" applyFont="1" applyBorder="1" applyProtection="1">
      <alignment vertical="center"/>
      <protection locked="0"/>
    </xf>
    <xf numFmtId="38" fontId="0" fillId="4" borderId="46" xfId="1" applyFont="1" applyFill="1" applyBorder="1" applyProtection="1">
      <alignment vertical="center"/>
      <protection locked="0"/>
    </xf>
    <xf numFmtId="38" fontId="0" fillId="0" borderId="46" xfId="1" applyFont="1" applyFill="1" applyBorder="1" applyProtection="1">
      <alignment vertical="center"/>
      <protection locked="0"/>
    </xf>
    <xf numFmtId="38" fontId="0" fillId="4" borderId="94" xfId="1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75" xfId="0" applyBorder="1" applyProtection="1">
      <alignment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alignment vertical="center"/>
      <protection locked="0"/>
    </xf>
    <xf numFmtId="38" fontId="0" fillId="0" borderId="49" xfId="1" applyFont="1" applyBorder="1" applyProtection="1">
      <alignment vertical="center"/>
      <protection locked="0"/>
    </xf>
    <xf numFmtId="38" fontId="0" fillId="4" borderId="49" xfId="1" applyFont="1" applyFill="1" applyBorder="1" applyProtection="1">
      <alignment vertical="center"/>
      <protection locked="0"/>
    </xf>
    <xf numFmtId="38" fontId="0" fillId="0" borderId="49" xfId="1" applyFont="1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38" fontId="0" fillId="0" borderId="79" xfId="1" applyFont="1" applyFill="1" applyBorder="1" applyProtection="1">
      <alignment vertical="center"/>
      <protection locked="0"/>
    </xf>
    <xf numFmtId="38" fontId="0" fillId="0" borderId="82" xfId="1" applyFont="1" applyFill="1" applyBorder="1" applyProtection="1">
      <alignment vertical="center"/>
      <protection locked="0"/>
    </xf>
    <xf numFmtId="0" fontId="0" fillId="0" borderId="91" xfId="0" applyBorder="1" applyProtection="1">
      <alignment vertical="center"/>
      <protection locked="0"/>
    </xf>
    <xf numFmtId="0" fontId="27" fillId="0" borderId="47" xfId="0" applyFont="1" applyBorder="1" applyAlignment="1" applyProtection="1">
      <alignment horizontal="center" vertical="center"/>
      <protection locked="0"/>
    </xf>
    <xf numFmtId="0" fontId="0" fillId="0" borderId="47" xfId="0" applyBorder="1" applyProtection="1">
      <alignment vertical="center"/>
      <protection locked="0"/>
    </xf>
    <xf numFmtId="38" fontId="0" fillId="0" borderId="47" xfId="1" applyFont="1" applyBorder="1" applyProtection="1">
      <alignment vertical="center"/>
      <protection locked="0"/>
    </xf>
    <xf numFmtId="38" fontId="0" fillId="0" borderId="93" xfId="1" applyFont="1" applyFill="1" applyBorder="1" applyProtection="1">
      <alignment vertical="center"/>
      <protection locked="0"/>
    </xf>
    <xf numFmtId="0" fontId="0" fillId="0" borderId="92" xfId="0" applyBorder="1" applyProtection="1">
      <alignment vertical="center"/>
      <protection locked="0"/>
    </xf>
    <xf numFmtId="38" fontId="4" fillId="0" borderId="63" xfId="1" applyFont="1" applyBorder="1" applyProtection="1">
      <alignment vertical="center"/>
      <protection locked="0"/>
    </xf>
    <xf numFmtId="38" fontId="0" fillId="0" borderId="63" xfId="1" applyFont="1" applyBorder="1" applyProtection="1">
      <alignment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39" xfId="0" applyFill="1" applyBorder="1" applyAlignment="1">
      <alignment vertical="center" wrapText="1"/>
    </xf>
    <xf numFmtId="0" fontId="0" fillId="8" borderId="39" xfId="0" applyFill="1" applyBorder="1" applyAlignment="1">
      <alignment horizontal="center" vertical="center" wrapText="1"/>
    </xf>
    <xf numFmtId="38" fontId="0" fillId="8" borderId="39" xfId="1" applyFont="1" applyFill="1" applyBorder="1" applyAlignment="1">
      <alignment vertical="center" wrapText="1"/>
    </xf>
    <xf numFmtId="38" fontId="0" fillId="8" borderId="41" xfId="1" applyFont="1" applyFill="1" applyBorder="1" applyAlignment="1">
      <alignment vertical="center" wrapText="1"/>
    </xf>
    <xf numFmtId="0" fontId="0" fillId="8" borderId="42" xfId="0" applyFill="1" applyBorder="1" applyAlignment="1">
      <alignment vertical="center" wrapText="1"/>
    </xf>
    <xf numFmtId="38" fontId="0" fillId="8" borderId="55" xfId="1" applyFont="1" applyFill="1" applyBorder="1">
      <alignment vertical="center"/>
    </xf>
    <xf numFmtId="0" fontId="8" fillId="0" borderId="43" xfId="0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39" xfId="0" applyFill="1" applyBorder="1" applyAlignment="1" applyProtection="1">
      <alignment vertical="center" wrapText="1"/>
      <protection locked="0"/>
    </xf>
    <xf numFmtId="0" fontId="0" fillId="8" borderId="39" xfId="0" applyFill="1" applyBorder="1" applyAlignment="1" applyProtection="1">
      <alignment horizontal="center" vertical="center" wrapText="1"/>
      <protection locked="0"/>
    </xf>
    <xf numFmtId="38" fontId="0" fillId="8" borderId="39" xfId="1" applyFont="1" applyFill="1" applyBorder="1" applyAlignment="1" applyProtection="1">
      <alignment vertical="center" wrapText="1"/>
      <protection locked="0"/>
    </xf>
    <xf numFmtId="38" fontId="0" fillId="8" borderId="41" xfId="1" applyFont="1" applyFill="1" applyBorder="1" applyAlignment="1" applyProtection="1">
      <alignment vertical="center" wrapText="1"/>
      <protection locked="0"/>
    </xf>
    <xf numFmtId="0" fontId="0" fillId="8" borderId="42" xfId="0" applyFill="1" applyBorder="1" applyAlignment="1" applyProtection="1">
      <alignment vertical="center" wrapText="1"/>
      <protection locked="0"/>
    </xf>
    <xf numFmtId="38" fontId="14" fillId="8" borderId="54" xfId="1" applyFont="1" applyFill="1" applyBorder="1" applyProtection="1">
      <alignment vertical="center"/>
      <protection locked="0"/>
    </xf>
    <xf numFmtId="38" fontId="0" fillId="8" borderId="55" xfId="1" applyFont="1" applyFill="1" applyBorder="1" applyProtection="1">
      <alignment vertical="center"/>
      <protection locked="0"/>
    </xf>
    <xf numFmtId="38" fontId="0" fillId="0" borderId="73" xfId="1" applyFont="1" applyBorder="1" applyProtection="1">
      <alignment vertical="center"/>
      <protection locked="0"/>
    </xf>
    <xf numFmtId="38" fontId="0" fillId="0" borderId="65" xfId="1" applyFont="1" applyBorder="1" applyProtection="1">
      <alignment vertical="center"/>
      <protection locked="0"/>
    </xf>
    <xf numFmtId="38" fontId="0" fillId="0" borderId="68" xfId="1" applyFont="1" applyBorder="1" applyProtection="1">
      <alignment vertical="center"/>
      <protection locked="0"/>
    </xf>
    <xf numFmtId="38" fontId="0" fillId="0" borderId="66" xfId="1" applyFont="1" applyBorder="1" applyProtection="1">
      <alignment vertical="center"/>
      <protection locked="0"/>
    </xf>
    <xf numFmtId="38" fontId="0" fillId="0" borderId="74" xfId="1" applyFont="1" applyBorder="1" applyProtection="1">
      <alignment vertical="center"/>
      <protection locked="0"/>
    </xf>
    <xf numFmtId="38" fontId="0" fillId="0" borderId="57" xfId="1" applyFont="1" applyBorder="1" applyProtection="1">
      <alignment vertical="center"/>
      <protection locked="0"/>
    </xf>
    <xf numFmtId="38" fontId="0" fillId="0" borderId="64" xfId="1" applyFont="1" applyBorder="1" applyProtection="1">
      <alignment vertical="center"/>
      <protection locked="0"/>
    </xf>
    <xf numFmtId="38" fontId="0" fillId="0" borderId="72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60" xfId="1" applyFont="1" applyBorder="1" applyProtection="1">
      <alignment vertical="center"/>
      <protection locked="0"/>
    </xf>
    <xf numFmtId="38" fontId="0" fillId="0" borderId="50" xfId="1" applyFont="1" applyBorder="1" applyProtection="1">
      <alignment vertical="center"/>
      <protection locked="0"/>
    </xf>
    <xf numFmtId="0" fontId="0" fillId="0" borderId="63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8" fontId="0" fillId="0" borderId="39" xfId="1" applyFont="1" applyFill="1" applyBorder="1" applyAlignment="1">
      <alignment vertical="center" wrapText="1"/>
    </xf>
    <xf numFmtId="38" fontId="0" fillId="0" borderId="41" xfId="1" applyFont="1" applyFill="1" applyBorder="1" applyAlignment="1">
      <alignment vertical="center" wrapText="1"/>
    </xf>
    <xf numFmtId="38" fontId="0" fillId="0" borderId="55" xfId="1" applyFont="1" applyFill="1" applyBorder="1">
      <alignment vertical="center"/>
    </xf>
    <xf numFmtId="38" fontId="9" fillId="0" borderId="39" xfId="1" applyFont="1" applyBorder="1" applyAlignment="1">
      <alignment horizontal="center" vertical="center" wrapText="1"/>
    </xf>
    <xf numFmtId="38" fontId="9" fillId="0" borderId="41" xfId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9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49" xfId="0" applyBorder="1" applyAlignment="1">
      <alignment vertical="center" wrapText="1"/>
    </xf>
    <xf numFmtId="38" fontId="0" fillId="0" borderId="40" xfId="1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38" fontId="0" fillId="0" borderId="65" xfId="1" applyFont="1" applyBorder="1" applyProtection="1">
      <alignment vertical="center"/>
    </xf>
    <xf numFmtId="38" fontId="0" fillId="0" borderId="63" xfId="1" applyFont="1" applyBorder="1" applyProtection="1">
      <alignment vertical="center"/>
    </xf>
    <xf numFmtId="38" fontId="0" fillId="0" borderId="55" xfId="1" applyFont="1" applyBorder="1" applyProtection="1">
      <alignment vertical="center"/>
    </xf>
    <xf numFmtId="38" fontId="0" fillId="0" borderId="46" xfId="1" applyFont="1" applyBorder="1" applyProtection="1">
      <alignment vertical="center"/>
    </xf>
    <xf numFmtId="38" fontId="0" fillId="0" borderId="33" xfId="1" applyFont="1" applyFill="1" applyBorder="1" applyProtection="1">
      <alignment vertical="center"/>
      <protection locked="0"/>
    </xf>
    <xf numFmtId="0" fontId="11" fillId="5" borderId="16" xfId="0" applyFont="1" applyFill="1" applyBorder="1" applyProtection="1">
      <alignment vertical="center"/>
      <protection locked="0"/>
    </xf>
    <xf numFmtId="38" fontId="0" fillId="0" borderId="34" xfId="1" applyFont="1" applyFill="1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9" fillId="5" borderId="16" xfId="0" applyFont="1" applyFill="1" applyBorder="1" applyProtection="1">
      <alignment vertical="center"/>
      <protection locked="0"/>
    </xf>
    <xf numFmtId="38" fontId="0" fillId="0" borderId="35" xfId="1" applyFont="1" applyFill="1" applyBorder="1" applyProtection="1">
      <alignment vertical="center"/>
      <protection locked="0"/>
    </xf>
    <xf numFmtId="38" fontId="0" fillId="0" borderId="15" xfId="1" applyFont="1" applyFill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38" fontId="0" fillId="0" borderId="36" xfId="1" applyFont="1" applyFill="1" applyBorder="1" applyProtection="1">
      <alignment vertical="center"/>
      <protection locked="0"/>
    </xf>
    <xf numFmtId="0" fontId="4" fillId="0" borderId="78" xfId="0" applyFont="1" applyBorder="1" applyAlignment="1" applyProtection="1">
      <alignment vertical="center" wrapText="1"/>
      <protection locked="0"/>
    </xf>
    <xf numFmtId="0" fontId="11" fillId="0" borderId="22" xfId="0" applyFont="1" applyBorder="1" applyProtection="1">
      <alignment vertical="center"/>
      <protection locked="0"/>
    </xf>
    <xf numFmtId="38" fontId="0" fillId="0" borderId="20" xfId="1" applyFont="1" applyFill="1" applyBorder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38" fontId="0" fillId="0" borderId="94" xfId="1" applyFont="1" applyBorder="1" applyAlignment="1" applyProtection="1">
      <alignment vertical="center" wrapText="1"/>
      <protection locked="0"/>
    </xf>
    <xf numFmtId="38" fontId="0" fillId="0" borderId="132" xfId="1" applyFont="1" applyBorder="1" applyAlignment="1" applyProtection="1">
      <alignment vertical="center" wrapText="1"/>
      <protection locked="0"/>
    </xf>
    <xf numFmtId="38" fontId="0" fillId="0" borderId="63" xfId="1" applyFont="1" applyBorder="1" applyAlignment="1" applyProtection="1">
      <alignment vertical="center" wrapText="1"/>
      <protection locked="0"/>
    </xf>
    <xf numFmtId="38" fontId="0" fillId="2" borderId="134" xfId="1" applyFont="1" applyFill="1" applyBorder="1">
      <alignment vertical="center"/>
    </xf>
    <xf numFmtId="38" fontId="0" fillId="2" borderId="133" xfId="1" applyFont="1" applyFill="1" applyBorder="1">
      <alignment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0" xfId="1" applyFont="1" applyBorder="1">
      <alignment vertical="center"/>
    </xf>
    <xf numFmtId="0" fontId="19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11" fillId="0" borderId="1" xfId="0" applyFont="1" applyBorder="1">
      <alignment vertical="center"/>
    </xf>
    <xf numFmtId="0" fontId="11" fillId="5" borderId="6" xfId="0" applyFont="1" applyFill="1" applyBorder="1">
      <alignment vertical="center"/>
    </xf>
    <xf numFmtId="176" fontId="4" fillId="0" borderId="46" xfId="1" applyNumberFormat="1" applyFont="1" applyBorder="1" applyAlignment="1" applyProtection="1">
      <alignment horizontal="center" vertical="center"/>
    </xf>
    <xf numFmtId="38" fontId="0" fillId="0" borderId="135" xfId="1" applyFont="1" applyBorder="1" applyProtection="1">
      <alignment vertical="center"/>
      <protection locked="0"/>
    </xf>
    <xf numFmtId="38" fontId="4" fillId="0" borderId="3" xfId="1" applyFont="1" applyBorder="1" applyAlignment="1">
      <alignment horizontal="center" vertical="center"/>
    </xf>
    <xf numFmtId="38" fontId="0" fillId="3" borderId="137" xfId="1" applyFont="1" applyFill="1" applyBorder="1">
      <alignment vertical="center"/>
    </xf>
    <xf numFmtId="3" fontId="0" fillId="3" borderId="0" xfId="0" applyNumberFormat="1" applyFill="1" applyAlignment="1">
      <alignment vertical="center" wrapText="1"/>
    </xf>
    <xf numFmtId="3" fontId="0" fillId="3" borderId="80" xfId="0" applyNumberFormat="1" applyFill="1" applyBorder="1" applyAlignment="1">
      <alignment vertical="center" wrapText="1"/>
    </xf>
    <xf numFmtId="3" fontId="0" fillId="3" borderId="46" xfId="0" applyNumberFormat="1" applyFill="1" applyBorder="1" applyAlignment="1">
      <alignment vertical="center" wrapText="1"/>
    </xf>
    <xf numFmtId="38" fontId="0" fillId="0" borderId="39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42" xfId="1" applyFont="1" applyFill="1" applyBorder="1" applyProtection="1">
      <alignment vertical="center"/>
      <protection locked="0"/>
    </xf>
    <xf numFmtId="38" fontId="0" fillId="0" borderId="88" xfId="1" applyFont="1" applyFill="1" applyBorder="1" applyProtection="1">
      <alignment vertical="center"/>
      <protection locked="0"/>
    </xf>
    <xf numFmtId="38" fontId="0" fillId="0" borderId="21" xfId="1" applyFont="1" applyFill="1" applyBorder="1" applyProtection="1">
      <alignment vertical="center"/>
      <protection locked="0"/>
    </xf>
    <xf numFmtId="38" fontId="0" fillId="0" borderId="120" xfId="1" applyFont="1" applyFill="1" applyBorder="1" applyProtection="1">
      <alignment vertical="center"/>
      <protection locked="0"/>
    </xf>
    <xf numFmtId="176" fontId="4" fillId="0" borderId="89" xfId="1" applyNumberFormat="1" applyFont="1" applyBorder="1" applyAlignment="1" applyProtection="1">
      <alignment horizontal="center" vertical="center"/>
    </xf>
    <xf numFmtId="176" fontId="4" fillId="0" borderId="136" xfId="1" applyNumberFormat="1" applyFont="1" applyBorder="1" applyAlignment="1" applyProtection="1">
      <alignment horizontal="center" vertical="center"/>
    </xf>
    <xf numFmtId="176" fontId="4" fillId="0" borderId="95" xfId="1" applyNumberFormat="1" applyFont="1" applyBorder="1" applyAlignment="1" applyProtection="1">
      <alignment horizontal="center" vertical="center"/>
    </xf>
    <xf numFmtId="176" fontId="4" fillId="0" borderId="80" xfId="1" applyNumberFormat="1" applyFont="1" applyBorder="1" applyAlignment="1" applyProtection="1">
      <alignment horizontal="center" vertical="center"/>
    </xf>
    <xf numFmtId="177" fontId="0" fillId="0" borderId="7" xfId="0" applyNumberFormat="1" applyBorder="1" applyAlignment="1" applyProtection="1">
      <alignment vertical="center" wrapText="1"/>
      <protection locked="0"/>
    </xf>
    <xf numFmtId="178" fontId="0" fillId="0" borderId="21" xfId="0" applyNumberFormat="1" applyBorder="1" applyAlignment="1">
      <alignment horizontal="right" vertical="center"/>
    </xf>
    <xf numFmtId="3" fontId="0" fillId="0" borderId="46" xfId="0" applyNumberFormat="1" applyBorder="1" applyAlignment="1" applyProtection="1">
      <alignment horizontal="center" vertical="center" wrapText="1"/>
      <protection locked="0"/>
    </xf>
    <xf numFmtId="38" fontId="0" fillId="9" borderId="8" xfId="1" applyFont="1" applyFill="1" applyBorder="1" applyProtection="1">
      <alignment vertical="center"/>
    </xf>
    <xf numFmtId="38" fontId="0" fillId="2" borderId="85" xfId="1" applyFont="1" applyFill="1" applyBorder="1" applyProtection="1">
      <alignment vertical="center"/>
      <protection locked="0"/>
    </xf>
    <xf numFmtId="38" fontId="0" fillId="2" borderId="86" xfId="1" applyFont="1" applyFill="1" applyBorder="1" applyProtection="1">
      <alignment vertical="center"/>
      <protection locked="0"/>
    </xf>
    <xf numFmtId="38" fontId="0" fillId="2" borderId="87" xfId="1" applyFont="1" applyFill="1" applyBorder="1" applyProtection="1">
      <alignment vertical="center"/>
      <protection locked="0"/>
    </xf>
    <xf numFmtId="38" fontId="0" fillId="3" borderId="113" xfId="1" applyFont="1" applyFill="1" applyBorder="1" applyAlignment="1" applyProtection="1">
      <alignment vertical="center" wrapText="1"/>
    </xf>
    <xf numFmtId="179" fontId="0" fillId="0" borderId="113" xfId="0" applyNumberFormat="1" applyBorder="1" applyProtection="1">
      <alignment vertical="center"/>
      <protection locked="0"/>
    </xf>
    <xf numFmtId="179" fontId="0" fillId="0" borderId="125" xfId="0" applyNumberFormat="1" applyBorder="1" applyProtection="1">
      <alignment vertical="center"/>
      <protection locked="0"/>
    </xf>
    <xf numFmtId="179" fontId="0" fillId="0" borderId="119" xfId="0" applyNumberFormat="1" applyBorder="1" applyProtection="1">
      <alignment vertical="center"/>
      <protection locked="0"/>
    </xf>
    <xf numFmtId="0" fontId="11" fillId="0" borderId="84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84" xfId="0" applyBorder="1" applyAlignment="1">
      <alignment horizontal="left" vertical="center"/>
    </xf>
    <xf numFmtId="176" fontId="0" fillId="0" borderId="3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38" fontId="0" fillId="2" borderId="39" xfId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5" borderId="39" xfId="0" applyNumberFormat="1" applyFill="1" applyBorder="1" applyAlignment="1" applyProtection="1">
      <alignment horizontal="center" vertical="center"/>
      <protection locked="0"/>
    </xf>
    <xf numFmtId="176" fontId="0" fillId="5" borderId="48" xfId="0" applyNumberFormat="1" applyFill="1" applyBorder="1" applyAlignment="1" applyProtection="1">
      <alignment horizontal="center" vertical="center"/>
      <protection locked="0"/>
    </xf>
    <xf numFmtId="176" fontId="0" fillId="0" borderId="39" xfId="0" applyNumberForma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38" fontId="0" fillId="0" borderId="39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00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vertical="center" textRotation="255"/>
    </xf>
    <xf numFmtId="0" fontId="4" fillId="0" borderId="4" xfId="0" applyFont="1" applyBorder="1">
      <alignment vertical="center"/>
    </xf>
    <xf numFmtId="0" fontId="4" fillId="0" borderId="31" xfId="0" applyFont="1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1" fillId="0" borderId="0" xfId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38" fontId="6" fillId="7" borderId="5" xfId="1" applyFont="1" applyFill="1" applyBorder="1" applyAlignment="1">
      <alignment vertical="center"/>
    </xf>
    <xf numFmtId="38" fontId="6" fillId="7" borderId="2" xfId="1" applyFont="1" applyFill="1" applyBorder="1" applyAlignment="1">
      <alignment vertical="center"/>
    </xf>
    <xf numFmtId="0" fontId="6" fillId="7" borderId="2" xfId="0" applyFont="1" applyFill="1" applyBorder="1">
      <alignment vertical="center"/>
    </xf>
    <xf numFmtId="0" fontId="11" fillId="0" borderId="10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4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38" fontId="33" fillId="7" borderId="0" xfId="1" applyFont="1" applyFill="1" applyBorder="1" applyAlignment="1">
      <alignment vertical="center"/>
    </xf>
    <xf numFmtId="38" fontId="6" fillId="0" borderId="103" xfId="1" applyFont="1" applyFill="1" applyBorder="1" applyAlignment="1" applyProtection="1">
      <alignment vertical="center"/>
      <protection locked="0"/>
    </xf>
    <xf numFmtId="38" fontId="6" fillId="0" borderId="104" xfId="1" applyFont="1" applyFill="1" applyBorder="1" applyAlignment="1" applyProtection="1">
      <alignment vertical="center"/>
      <protection locked="0"/>
    </xf>
    <xf numFmtId="38" fontId="6" fillId="6" borderId="0" xfId="1" applyFont="1" applyFill="1" applyBorder="1" applyAlignment="1">
      <alignment horizontal="center" vertical="center"/>
    </xf>
    <xf numFmtId="38" fontId="6" fillId="7" borderId="0" xfId="1" applyFont="1" applyFill="1" applyBorder="1" applyAlignment="1">
      <alignment vertical="center"/>
    </xf>
    <xf numFmtId="0" fontId="4" fillId="0" borderId="70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38" fontId="11" fillId="0" borderId="0" xfId="1" applyFont="1" applyFill="1" applyAlignment="1">
      <alignment horizontal="center" vertical="center" textRotation="255" wrapText="1"/>
    </xf>
    <xf numFmtId="0" fontId="0" fillId="0" borderId="0" xfId="0" applyAlignment="1">
      <alignment vertical="center" textRotation="255"/>
    </xf>
    <xf numFmtId="0" fontId="32" fillId="0" borderId="0" xfId="0" applyFont="1">
      <alignment vertical="center"/>
    </xf>
    <xf numFmtId="38" fontId="6" fillId="6" borderId="5" xfId="1" applyFont="1" applyFill="1" applyBorder="1" applyAlignment="1">
      <alignment horizontal="center" vertical="center"/>
    </xf>
    <xf numFmtId="0" fontId="0" fillId="0" borderId="28" xfId="0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555816</xdr:colOff>
      <xdr:row>22</xdr:row>
      <xdr:rowOff>227734</xdr:rowOff>
    </xdr:from>
    <xdr:to>
      <xdr:col>37</xdr:col>
      <xdr:colOff>544851</xdr:colOff>
      <xdr:row>28</xdr:row>
      <xdr:rowOff>317019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AB9ED091-2C77-1D9C-20DA-707B67CC50E6}"/>
            </a:ext>
          </a:extLst>
        </xdr:cNvPr>
        <xdr:cNvSpPr txBox="1"/>
      </xdr:nvSpPr>
      <xdr:spPr>
        <a:xfrm>
          <a:off x="22001498" y="6404552"/>
          <a:ext cx="9946989" cy="2672581"/>
        </a:xfrm>
        <a:prstGeom prst="rect">
          <a:avLst/>
        </a:prstGeom>
        <a:gradFill>
          <a:gsLst>
            <a:gs pos="0">
              <a:schemeClr val="accent2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作　成　例　①　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総表シート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（記載例に沿って作成して下さい。）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E250-7FDC-4A22-B028-6B2B29745682}">
  <dimension ref="A1:Z35"/>
  <sheetViews>
    <sheetView tabSelected="1" view="pageBreakPreview" topLeftCell="A6" zoomScale="66" zoomScaleNormal="75" zoomScaleSheetLayoutView="66" workbookViewId="0">
      <selection activeCell="F21" sqref="F21"/>
    </sheetView>
  </sheetViews>
  <sheetFormatPr defaultRowHeight="18"/>
  <cols>
    <col min="1" max="1" width="2.58203125" customWidth="1"/>
    <col min="2" max="2" width="4.58203125" customWidth="1"/>
    <col min="3" max="3" width="15.4140625" customWidth="1"/>
    <col min="4" max="4" width="21.9140625" customWidth="1"/>
    <col min="5" max="5" width="22.08203125" style="45" customWidth="1"/>
    <col min="6" max="6" width="38.08203125" customWidth="1"/>
    <col min="7" max="7" width="4" customWidth="1"/>
    <col min="9" max="9" width="19.58203125" customWidth="1"/>
    <col min="10" max="10" width="12.58203125" style="12" customWidth="1"/>
    <col min="11" max="20" width="12" customWidth="1"/>
    <col min="21" max="21" width="1.9140625" customWidth="1"/>
    <col min="22" max="22" width="10.4140625" customWidth="1"/>
  </cols>
  <sheetData>
    <row r="1" spans="1:26" ht="26.4" customHeight="1">
      <c r="F1" s="21" t="s">
        <v>0</v>
      </c>
    </row>
    <row r="2" spans="1:26" ht="24.9" customHeight="1">
      <c r="A2" s="19"/>
      <c r="B2" s="386" t="s">
        <v>1</v>
      </c>
      <c r="C2" s="388"/>
      <c r="D2" s="388"/>
      <c r="E2" s="388"/>
      <c r="F2" s="310"/>
      <c r="G2" s="19"/>
    </row>
    <row r="3" spans="1:26" ht="24.9" customHeight="1">
      <c r="A3" s="19"/>
      <c r="B3" s="386" t="s">
        <v>2</v>
      </c>
      <c r="C3" s="387"/>
      <c r="D3" s="387"/>
      <c r="E3" s="387"/>
      <c r="F3" s="387"/>
      <c r="G3" s="19"/>
    </row>
    <row r="4" spans="1:26" ht="24.9" customHeight="1">
      <c r="A4" s="19"/>
      <c r="B4" s="310"/>
      <c r="C4" s="389" t="s">
        <v>3</v>
      </c>
      <c r="D4" s="388"/>
      <c r="E4" s="388"/>
      <c r="F4" s="388"/>
      <c r="G4" s="19"/>
      <c r="I4" s="114" t="s">
        <v>221</v>
      </c>
    </row>
    <row r="5" spans="1:26" ht="24.9" customHeight="1">
      <c r="A5" s="396" t="s">
        <v>4</v>
      </c>
      <c r="B5" s="396"/>
      <c r="C5" s="396"/>
      <c r="D5" s="396"/>
      <c r="E5" s="396"/>
      <c r="F5" s="396"/>
      <c r="G5" s="396"/>
      <c r="I5" s="396" t="s">
        <v>5</v>
      </c>
      <c r="J5" s="396"/>
      <c r="K5" s="396"/>
      <c r="L5" s="396"/>
      <c r="M5" s="396"/>
      <c r="N5" s="375"/>
      <c r="O5" s="375"/>
      <c r="P5" s="375"/>
      <c r="Q5" s="375"/>
      <c r="R5" s="375"/>
      <c r="S5" s="375"/>
      <c r="T5" s="375"/>
    </row>
    <row r="6" spans="1:26" ht="30" customHeight="1" thickBot="1">
      <c r="E6" s="46"/>
      <c r="F6" s="67" t="s">
        <v>6</v>
      </c>
      <c r="N6" s="97"/>
      <c r="O6" s="97"/>
      <c r="P6" s="97"/>
      <c r="Q6" s="97"/>
      <c r="R6" s="97"/>
      <c r="S6" s="97"/>
      <c r="T6" s="97" t="s">
        <v>6</v>
      </c>
      <c r="U6" s="97"/>
    </row>
    <row r="7" spans="1:26" ht="24.9" customHeight="1">
      <c r="B7" s="405"/>
      <c r="C7" s="407" t="s">
        <v>7</v>
      </c>
      <c r="D7" s="401" t="s">
        <v>8</v>
      </c>
      <c r="E7" s="390" t="s">
        <v>9</v>
      </c>
      <c r="F7" s="391" t="s">
        <v>10</v>
      </c>
      <c r="H7" s="399" t="s">
        <v>7</v>
      </c>
      <c r="I7" s="401" t="s">
        <v>8</v>
      </c>
      <c r="J7" s="381" t="s">
        <v>11</v>
      </c>
      <c r="K7" s="383">
        <v>2025</v>
      </c>
      <c r="L7" s="385">
        <f>K7+1</f>
        <v>2026</v>
      </c>
      <c r="M7" s="385">
        <f t="shared" ref="M7:T7" si="0">L7+1</f>
        <v>2027</v>
      </c>
      <c r="N7" s="385">
        <f t="shared" si="0"/>
        <v>2028</v>
      </c>
      <c r="O7" s="385">
        <f t="shared" si="0"/>
        <v>2029</v>
      </c>
      <c r="P7" s="385">
        <f t="shared" si="0"/>
        <v>2030</v>
      </c>
      <c r="Q7" s="385">
        <f t="shared" si="0"/>
        <v>2031</v>
      </c>
      <c r="R7" s="385">
        <f t="shared" si="0"/>
        <v>2032</v>
      </c>
      <c r="S7" s="385">
        <f t="shared" si="0"/>
        <v>2033</v>
      </c>
      <c r="T7" s="377">
        <f t="shared" si="0"/>
        <v>2034</v>
      </c>
      <c r="U7" s="20"/>
      <c r="V7" s="379" t="s">
        <v>11</v>
      </c>
      <c r="W7" s="374" t="s">
        <v>12</v>
      </c>
      <c r="X7" s="375"/>
      <c r="Y7" s="375"/>
      <c r="Z7" s="375"/>
    </row>
    <row r="8" spans="1:26" ht="24.9" customHeight="1" thickBot="1">
      <c r="B8" s="406"/>
      <c r="C8" s="408"/>
      <c r="D8" s="382"/>
      <c r="E8" s="382"/>
      <c r="F8" s="378"/>
      <c r="H8" s="400"/>
      <c r="I8" s="382"/>
      <c r="J8" s="382"/>
      <c r="K8" s="384"/>
      <c r="L8" s="382"/>
      <c r="M8" s="382"/>
      <c r="N8" s="382"/>
      <c r="O8" s="382"/>
      <c r="P8" s="382"/>
      <c r="Q8" s="382"/>
      <c r="R8" s="382"/>
      <c r="S8" s="382"/>
      <c r="T8" s="378"/>
      <c r="U8" s="20"/>
      <c r="V8" s="380"/>
      <c r="W8" s="376"/>
      <c r="X8" s="375"/>
      <c r="Y8" s="375"/>
      <c r="Z8" s="375"/>
    </row>
    <row r="9" spans="1:26">
      <c r="B9" s="402" t="s">
        <v>13</v>
      </c>
      <c r="C9" s="1" t="s">
        <v>14</v>
      </c>
      <c r="D9" s="15"/>
      <c r="E9" s="47">
        <f>SUBTOTAL(9,E10:E11)</f>
        <v>14044</v>
      </c>
      <c r="F9" s="13"/>
      <c r="H9" s="1" t="s">
        <v>14</v>
      </c>
      <c r="I9" s="15"/>
      <c r="J9" s="47">
        <f>SUBTOTAL(9,J10:J11)</f>
        <v>14044</v>
      </c>
      <c r="K9" s="47">
        <f t="shared" ref="K9:M9" si="1">SUBTOTAL(9,K10:K11)</f>
        <v>1134</v>
      </c>
      <c r="L9" s="47">
        <f t="shared" si="1"/>
        <v>10730</v>
      </c>
      <c r="M9" s="47">
        <f t="shared" si="1"/>
        <v>2180</v>
      </c>
      <c r="N9" s="196">
        <f t="shared" ref="N9:T9" si="2">SUBTOTAL(9,N10:N11)</f>
        <v>0</v>
      </c>
      <c r="O9" s="196">
        <f t="shared" si="2"/>
        <v>0</v>
      </c>
      <c r="P9" s="196">
        <f t="shared" si="2"/>
        <v>0</v>
      </c>
      <c r="Q9" s="196">
        <f t="shared" si="2"/>
        <v>0</v>
      </c>
      <c r="R9" s="196">
        <f t="shared" si="2"/>
        <v>0</v>
      </c>
      <c r="S9" s="196">
        <f t="shared" si="2"/>
        <v>0</v>
      </c>
      <c r="T9" s="209">
        <f t="shared" si="2"/>
        <v>0</v>
      </c>
      <c r="U9" s="153"/>
      <c r="V9" s="156">
        <f>SUM(K9:T9)</f>
        <v>14044</v>
      </c>
    </row>
    <row r="10" spans="1:26">
      <c r="B10" s="402"/>
      <c r="C10" s="2"/>
      <c r="D10" s="8" t="s">
        <v>15</v>
      </c>
      <c r="E10" s="321">
        <v>8550</v>
      </c>
      <c r="F10" s="322" t="s">
        <v>218</v>
      </c>
      <c r="H10" s="2"/>
      <c r="I10" s="8" t="s">
        <v>15</v>
      </c>
      <c r="J10" s="89">
        <f>SUM(K10:T10)</f>
        <v>8550</v>
      </c>
      <c r="K10" s="90">
        <f>'b.物品費（内訳）'!L20</f>
        <v>0</v>
      </c>
      <c r="L10" s="90">
        <f>'b.物品費（内訳）'!M20</f>
        <v>8550</v>
      </c>
      <c r="M10" s="90">
        <f>'b.物品費（内訳）'!N20</f>
        <v>0</v>
      </c>
      <c r="N10" s="90">
        <f>'b.物品費（内訳）'!O20</f>
        <v>0</v>
      </c>
      <c r="O10" s="90">
        <f>'b.物品費（内訳）'!P20</f>
        <v>0</v>
      </c>
      <c r="P10" s="90">
        <f>'b.物品費（内訳）'!Q20</f>
        <v>0</v>
      </c>
      <c r="Q10" s="90">
        <f>'b.物品費（内訳）'!R20</f>
        <v>0</v>
      </c>
      <c r="R10" s="90">
        <f>'b.物品費（内訳）'!S20</f>
        <v>0</v>
      </c>
      <c r="S10" s="90">
        <f>'b.物品費（内訳）'!T20</f>
        <v>0</v>
      </c>
      <c r="T10" s="210">
        <f>'b.物品費（内訳）'!U20</f>
        <v>0</v>
      </c>
      <c r="U10" s="154"/>
      <c r="V10" s="157"/>
    </row>
    <row r="11" spans="1:26" ht="18.5" thickBot="1">
      <c r="B11" s="402"/>
      <c r="C11" s="2"/>
      <c r="D11" s="11" t="s">
        <v>16</v>
      </c>
      <c r="E11" s="323">
        <v>5494</v>
      </c>
      <c r="F11" s="324"/>
      <c r="H11" s="2"/>
      <c r="I11" s="8" t="s">
        <v>16</v>
      </c>
      <c r="J11" s="98">
        <f>SUM(K11:T11)</f>
        <v>5494</v>
      </c>
      <c r="K11" s="99">
        <f>'b.消耗品費（内訳）'!K18</f>
        <v>1134</v>
      </c>
      <c r="L11" s="99">
        <f>'b.消耗品費（内訳）'!L18</f>
        <v>2180</v>
      </c>
      <c r="M11" s="99">
        <f>'b.消耗品費（内訳）'!M18</f>
        <v>2180</v>
      </c>
      <c r="N11" s="99">
        <f>'b.消耗品費（内訳）'!N18</f>
        <v>0</v>
      </c>
      <c r="O11" s="99">
        <f>'b.消耗品費（内訳）'!O18</f>
        <v>0</v>
      </c>
      <c r="P11" s="99">
        <f>'b.消耗品費（内訳）'!P18</f>
        <v>0</v>
      </c>
      <c r="Q11" s="99">
        <f>'b.消耗品費（内訳）'!Q18</f>
        <v>0</v>
      </c>
      <c r="R11" s="99">
        <f>'b.消耗品費（内訳）'!R18</f>
        <v>0</v>
      </c>
      <c r="S11" s="99">
        <f>'b.消耗品費（内訳）'!S18</f>
        <v>0</v>
      </c>
      <c r="T11" s="211">
        <f>'b.消耗品費（内訳）'!T18</f>
        <v>0</v>
      </c>
      <c r="U11" s="154"/>
      <c r="V11" s="157"/>
    </row>
    <row r="12" spans="1:26">
      <c r="B12" s="402"/>
      <c r="C12" s="16" t="s">
        <v>17</v>
      </c>
      <c r="D12" s="5"/>
      <c r="E12" s="48">
        <f>SUBTOTAL(9,E13:E14)</f>
        <v>23463</v>
      </c>
      <c r="F12" s="14"/>
      <c r="H12" s="1" t="s">
        <v>17</v>
      </c>
      <c r="I12" s="15"/>
      <c r="J12" s="47">
        <f t="shared" ref="J12" si="3">SUBTOTAL(9,J13:J14)</f>
        <v>23463</v>
      </c>
      <c r="K12" s="47">
        <f t="shared" ref="K12" si="4">SUBTOTAL(9,K13:K14)</f>
        <v>3579</v>
      </c>
      <c r="L12" s="47">
        <f t="shared" ref="L12" si="5">SUBTOTAL(9,L13:L14)</f>
        <v>9942</v>
      </c>
      <c r="M12" s="47">
        <f t="shared" ref="M12" si="6">SUBTOTAL(9,M13:M14)</f>
        <v>9942</v>
      </c>
      <c r="N12" s="196">
        <f t="shared" ref="N12:T12" si="7">SUBTOTAL(9,N13:N14)</f>
        <v>0</v>
      </c>
      <c r="O12" s="196">
        <f t="shared" si="7"/>
        <v>0</v>
      </c>
      <c r="P12" s="196">
        <f t="shared" si="7"/>
        <v>0</v>
      </c>
      <c r="Q12" s="196">
        <f t="shared" si="7"/>
        <v>0</v>
      </c>
      <c r="R12" s="196">
        <f t="shared" si="7"/>
        <v>0</v>
      </c>
      <c r="S12" s="196">
        <f t="shared" si="7"/>
        <v>0</v>
      </c>
      <c r="T12" s="209">
        <f t="shared" si="7"/>
        <v>0</v>
      </c>
      <c r="U12" s="153"/>
      <c r="V12" s="156">
        <f>SUM(K12:T12)</f>
        <v>23463</v>
      </c>
    </row>
    <row r="13" spans="1:26">
      <c r="B13" s="402"/>
      <c r="C13" s="2"/>
      <c r="D13" s="8" t="s">
        <v>18</v>
      </c>
      <c r="E13" s="321">
        <v>23013</v>
      </c>
      <c r="F13" s="325" t="s">
        <v>228</v>
      </c>
      <c r="H13" s="2"/>
      <c r="I13" s="8" t="s">
        <v>18</v>
      </c>
      <c r="J13" s="89">
        <f>SUM(K13:T13)</f>
        <v>23013</v>
      </c>
      <c r="K13" s="90">
        <f>'b.人件費（内訳）'!N23</f>
        <v>3469</v>
      </c>
      <c r="L13" s="90">
        <f>'b.人件費（内訳）'!O23</f>
        <v>9772</v>
      </c>
      <c r="M13" s="90">
        <f>'b.人件費（内訳）'!P23</f>
        <v>9772</v>
      </c>
      <c r="N13" s="90">
        <f>'b.人件費（内訳）'!Q23</f>
        <v>0</v>
      </c>
      <c r="O13" s="90">
        <f>'b.人件費（内訳）'!R23</f>
        <v>0</v>
      </c>
      <c r="P13" s="90">
        <f>'b.人件費（内訳）'!S23</f>
        <v>0</v>
      </c>
      <c r="Q13" s="90">
        <f>'b.人件費（内訳）'!T23</f>
        <v>0</v>
      </c>
      <c r="R13" s="90">
        <f>'b.人件費（内訳）'!U23</f>
        <v>0</v>
      </c>
      <c r="S13" s="90">
        <f>'b.人件費（内訳）'!V23</f>
        <v>0</v>
      </c>
      <c r="T13" s="210">
        <f>'b.人件費（内訳）'!W23</f>
        <v>0</v>
      </c>
      <c r="U13" s="154"/>
      <c r="V13" s="157"/>
    </row>
    <row r="14" spans="1:26" ht="18.5" thickBot="1">
      <c r="B14" s="402"/>
      <c r="C14" s="17"/>
      <c r="D14" s="11" t="s">
        <v>19</v>
      </c>
      <c r="E14" s="323">
        <v>450</v>
      </c>
      <c r="F14" s="324" t="s">
        <v>20</v>
      </c>
      <c r="H14" s="2"/>
      <c r="I14" s="8" t="s">
        <v>19</v>
      </c>
      <c r="J14" s="98">
        <f>SUM(K14:T14)</f>
        <v>450</v>
      </c>
      <c r="K14" s="99">
        <f>'b.謝金（内訳）'!J18</f>
        <v>110</v>
      </c>
      <c r="L14" s="99">
        <f>'b.謝金（内訳）'!K18</f>
        <v>170</v>
      </c>
      <c r="M14" s="99">
        <f>'b.謝金（内訳）'!L18</f>
        <v>170</v>
      </c>
      <c r="N14" s="99">
        <f>'b.謝金（内訳）'!M18</f>
        <v>0</v>
      </c>
      <c r="O14" s="99">
        <f>'b.謝金（内訳）'!N18</f>
        <v>0</v>
      </c>
      <c r="P14" s="99">
        <f>'b.謝金（内訳）'!O18</f>
        <v>0</v>
      </c>
      <c r="Q14" s="99">
        <f>'b.謝金（内訳）'!P18</f>
        <v>0</v>
      </c>
      <c r="R14" s="99">
        <f>'b.謝金（内訳）'!Q18</f>
        <v>0</v>
      </c>
      <c r="S14" s="99">
        <f>'b.謝金（内訳）'!R18</f>
        <v>0</v>
      </c>
      <c r="T14" s="211">
        <f>'b.謝金（内訳）'!S18</f>
        <v>0</v>
      </c>
      <c r="U14" s="154"/>
      <c r="V14" s="157"/>
    </row>
    <row r="15" spans="1:26" ht="20.149999999999999" customHeight="1">
      <c r="B15" s="402"/>
      <c r="C15" s="2" t="s">
        <v>21</v>
      </c>
      <c r="D15" s="3"/>
      <c r="E15" s="49">
        <f>SUBTOTAL(9,E16:E17)</f>
        <v>2937</v>
      </c>
      <c r="F15" s="14"/>
      <c r="H15" s="1" t="s">
        <v>21</v>
      </c>
      <c r="I15" s="15"/>
      <c r="J15" s="100">
        <f>SUM(K15:T15)</f>
        <v>2937</v>
      </c>
      <c r="K15" s="101">
        <f>'b.旅費（内訳）'!K18</f>
        <v>175</v>
      </c>
      <c r="L15" s="101">
        <f>'b.旅費（内訳）'!L18</f>
        <v>2482</v>
      </c>
      <c r="M15" s="101">
        <f>'b.旅費（内訳）'!M18</f>
        <v>280</v>
      </c>
      <c r="N15" s="101">
        <f>'b.旅費（内訳）'!N18</f>
        <v>0</v>
      </c>
      <c r="O15" s="101">
        <f>'b.旅費（内訳）'!O18</f>
        <v>0</v>
      </c>
      <c r="P15" s="101">
        <f>'b.旅費（内訳）'!P18</f>
        <v>0</v>
      </c>
      <c r="Q15" s="101">
        <f>'b.旅費（内訳）'!Q18</f>
        <v>0</v>
      </c>
      <c r="R15" s="101">
        <f>'b.旅費（内訳）'!R18</f>
        <v>0</v>
      </c>
      <c r="S15" s="101">
        <f>'b.旅費（内訳）'!S18</f>
        <v>0</v>
      </c>
      <c r="T15" s="212">
        <f>'b.旅費（内訳）'!T18</f>
        <v>0</v>
      </c>
      <c r="U15" s="154"/>
      <c r="V15" s="156">
        <f>SUM(K15:T15)</f>
        <v>2937</v>
      </c>
    </row>
    <row r="16" spans="1:26" ht="18.899999999999999" customHeight="1">
      <c r="B16" s="402"/>
      <c r="C16" s="2"/>
      <c r="D16" s="10" t="s">
        <v>22</v>
      </c>
      <c r="E16" s="326">
        <v>735</v>
      </c>
      <c r="F16" s="264"/>
      <c r="H16" s="2"/>
      <c r="I16" s="10"/>
      <c r="J16" s="91"/>
      <c r="K16" s="92"/>
      <c r="L16" s="93"/>
      <c r="M16" s="93"/>
      <c r="N16" s="93"/>
      <c r="O16" s="204"/>
      <c r="P16" s="93"/>
      <c r="Q16" s="204"/>
      <c r="R16" s="93"/>
      <c r="S16" s="93"/>
      <c r="T16" s="191"/>
      <c r="V16" s="157"/>
    </row>
    <row r="17" spans="2:22" ht="18.899999999999999" customHeight="1" thickBot="1">
      <c r="B17" s="402"/>
      <c r="C17" s="2"/>
      <c r="D17" s="9" t="s">
        <v>23</v>
      </c>
      <c r="E17" s="327">
        <v>2202</v>
      </c>
      <c r="F17" s="324" t="s">
        <v>229</v>
      </c>
      <c r="H17" s="2"/>
      <c r="I17" s="72"/>
      <c r="J17" s="102"/>
      <c r="K17" s="103"/>
      <c r="L17" s="103"/>
      <c r="M17" s="103"/>
      <c r="N17" s="103"/>
      <c r="O17" s="205"/>
      <c r="P17" s="103"/>
      <c r="Q17" s="205"/>
      <c r="R17" s="103"/>
      <c r="S17" s="103"/>
      <c r="T17" s="192"/>
      <c r="V17" s="157"/>
    </row>
    <row r="18" spans="2:22" ht="36" customHeight="1">
      <c r="B18" s="402"/>
      <c r="C18" s="16" t="s">
        <v>24</v>
      </c>
      <c r="D18" s="5"/>
      <c r="E18" s="48">
        <f>SUBTOTAL(9,E19:E26)</f>
        <v>36292</v>
      </c>
      <c r="F18" s="215"/>
      <c r="H18" s="1" t="s">
        <v>24</v>
      </c>
      <c r="I18" s="15"/>
      <c r="J18" s="338">
        <f t="shared" ref="J18:T18" si="8">SUBTOTAL(9,J19:J26)</f>
        <v>36292</v>
      </c>
      <c r="K18" s="338">
        <f t="shared" si="8"/>
        <v>11495</v>
      </c>
      <c r="L18" s="338">
        <f t="shared" si="8"/>
        <v>12376</v>
      </c>
      <c r="M18" s="338">
        <f t="shared" si="8"/>
        <v>12421</v>
      </c>
      <c r="N18" s="338">
        <f t="shared" si="8"/>
        <v>0</v>
      </c>
      <c r="O18" s="338">
        <f t="shared" si="8"/>
        <v>0</v>
      </c>
      <c r="P18" s="338">
        <f t="shared" si="8"/>
        <v>0</v>
      </c>
      <c r="Q18" s="338">
        <f t="shared" si="8"/>
        <v>0</v>
      </c>
      <c r="R18" s="338">
        <f t="shared" si="8"/>
        <v>0</v>
      </c>
      <c r="S18" s="339">
        <f t="shared" si="8"/>
        <v>0</v>
      </c>
      <c r="T18" s="213">
        <f t="shared" si="8"/>
        <v>0</v>
      </c>
      <c r="U18" s="153"/>
      <c r="V18" s="156">
        <f>SUM(K18:T18)</f>
        <v>36292</v>
      </c>
    </row>
    <row r="19" spans="2:22" ht="18.899999999999999" customHeight="1">
      <c r="B19" s="402"/>
      <c r="C19" s="2"/>
      <c r="D19" s="10" t="s">
        <v>25</v>
      </c>
      <c r="E19" s="326">
        <v>25776</v>
      </c>
      <c r="F19" s="328"/>
      <c r="H19" s="2"/>
      <c r="I19" s="10" t="s">
        <v>25</v>
      </c>
      <c r="J19" s="217">
        <f t="shared" ref="J19:J25" si="9">SUM(K19:T19)</f>
        <v>25776</v>
      </c>
      <c r="K19" s="218">
        <f>'b.外注費（内訳）'!K18</f>
        <v>8592</v>
      </c>
      <c r="L19" s="218">
        <f>'b.外注費（内訳）'!L18</f>
        <v>8592</v>
      </c>
      <c r="M19" s="218">
        <f>'b.外注費（内訳）'!M18</f>
        <v>8592</v>
      </c>
      <c r="N19" s="218">
        <f>'b.外注費（内訳）'!N18</f>
        <v>0</v>
      </c>
      <c r="O19" s="218">
        <f>'b.外注費（内訳）'!O18</f>
        <v>0</v>
      </c>
      <c r="P19" s="218">
        <f>'b.外注費（内訳）'!P18</f>
        <v>0</v>
      </c>
      <c r="Q19" s="218">
        <f>'b.外注費（内訳）'!Q18</f>
        <v>0</v>
      </c>
      <c r="R19" s="218">
        <f>'b.外注費（内訳）'!R18</f>
        <v>0</v>
      </c>
      <c r="S19" s="218">
        <f>'b.外注費（内訳）'!S18</f>
        <v>0</v>
      </c>
      <c r="T19" s="216">
        <f>'b.外注費（内訳）'!T18</f>
        <v>0</v>
      </c>
      <c r="U19" s="154"/>
      <c r="V19" s="157"/>
    </row>
    <row r="20" spans="2:22">
      <c r="B20" s="402"/>
      <c r="C20" s="2"/>
      <c r="D20" s="10" t="s">
        <v>26</v>
      </c>
      <c r="E20" s="326">
        <v>2</v>
      </c>
      <c r="F20" s="328"/>
      <c r="H20" s="2"/>
      <c r="I20" s="10" t="s">
        <v>26</v>
      </c>
      <c r="J20" s="89">
        <f t="shared" si="9"/>
        <v>2</v>
      </c>
      <c r="K20" s="90">
        <f>'b.印刷製本費（内訳）'!K18</f>
        <v>0</v>
      </c>
      <c r="L20" s="90">
        <f>'b.印刷製本費（内訳）'!L18</f>
        <v>1</v>
      </c>
      <c r="M20" s="90">
        <f>'b.印刷製本費（内訳）'!M18</f>
        <v>1</v>
      </c>
      <c r="N20" s="90">
        <f>'b.印刷製本費（内訳）'!N18</f>
        <v>0</v>
      </c>
      <c r="O20" s="90">
        <f>'b.印刷製本費（内訳）'!O18</f>
        <v>0</v>
      </c>
      <c r="P20" s="90">
        <f>'b.印刷製本費（内訳）'!P18</f>
        <v>0</v>
      </c>
      <c r="Q20" s="90">
        <f>'b.印刷製本費（内訳）'!Q18</f>
        <v>0</v>
      </c>
      <c r="R20" s="90">
        <f>'b.印刷製本費（内訳）'!R18</f>
        <v>0</v>
      </c>
      <c r="S20" s="90">
        <f>'b.印刷製本費（内訳）'!S18</f>
        <v>0</v>
      </c>
      <c r="T20" s="210">
        <f>'b.印刷製本費（内訳）'!T18</f>
        <v>0</v>
      </c>
      <c r="U20" s="154"/>
      <c r="V20" s="157"/>
    </row>
    <row r="21" spans="2:22">
      <c r="B21" s="402"/>
      <c r="C21" s="2"/>
      <c r="D21" s="10" t="s">
        <v>27</v>
      </c>
      <c r="E21" s="326">
        <v>1060</v>
      </c>
      <c r="F21" s="328" t="s">
        <v>28</v>
      </c>
      <c r="H21" s="2"/>
      <c r="I21" s="10" t="s">
        <v>27</v>
      </c>
      <c r="J21" s="89">
        <f t="shared" si="9"/>
        <v>1060</v>
      </c>
      <c r="K21" s="90">
        <f>'b.会議費（内訳）'!K18</f>
        <v>212</v>
      </c>
      <c r="L21" s="90">
        <f>'b.会議費（内訳）'!L18</f>
        <v>424</v>
      </c>
      <c r="M21" s="90">
        <f>'b.会議費（内訳）'!M18</f>
        <v>424</v>
      </c>
      <c r="N21" s="90">
        <f>'b.会議費（内訳）'!N18</f>
        <v>0</v>
      </c>
      <c r="O21" s="90">
        <f>'b.会議費（内訳）'!O18</f>
        <v>0</v>
      </c>
      <c r="P21" s="90">
        <f>'b.会議費（内訳）'!P18</f>
        <v>0</v>
      </c>
      <c r="Q21" s="90">
        <f>'b.会議費（内訳）'!Q18</f>
        <v>0</v>
      </c>
      <c r="R21" s="90">
        <f>'b.会議費（内訳）'!R18</f>
        <v>0</v>
      </c>
      <c r="S21" s="90">
        <f>'b.会議費（内訳）'!S18</f>
        <v>0</v>
      </c>
      <c r="T21" s="210">
        <f>'b.会議費（内訳）'!T18</f>
        <v>0</v>
      </c>
      <c r="U21" s="154"/>
      <c r="V21" s="157"/>
    </row>
    <row r="22" spans="2:22">
      <c r="B22" s="402"/>
      <c r="C22" s="2"/>
      <c r="D22" s="10" t="s">
        <v>29</v>
      </c>
      <c r="E22" s="326">
        <v>201</v>
      </c>
      <c r="F22" s="328"/>
      <c r="H22" s="2"/>
      <c r="I22" s="10" t="s">
        <v>29</v>
      </c>
      <c r="J22" s="89">
        <f t="shared" si="9"/>
        <v>201</v>
      </c>
      <c r="K22" s="90">
        <f>'b.通信運搬費（内訳）'!K18</f>
        <v>5</v>
      </c>
      <c r="L22" s="90">
        <f>'b.通信運搬費（内訳）'!L18</f>
        <v>26</v>
      </c>
      <c r="M22" s="90">
        <f>'b.通信運搬費（内訳）'!M18</f>
        <v>170</v>
      </c>
      <c r="N22" s="90">
        <f>'b.通信運搬費（内訳）'!N18</f>
        <v>0</v>
      </c>
      <c r="O22" s="90">
        <f>'b.通信運搬費（内訳）'!O18</f>
        <v>0</v>
      </c>
      <c r="P22" s="90">
        <f>'b.通信運搬費（内訳）'!P18</f>
        <v>0</v>
      </c>
      <c r="Q22" s="90">
        <f>'b.通信運搬費（内訳）'!Q18</f>
        <v>0</v>
      </c>
      <c r="R22" s="90">
        <f>'b.通信運搬費（内訳）'!R18</f>
        <v>0</v>
      </c>
      <c r="S22" s="90">
        <f>'b.通信運搬費（内訳）'!S18</f>
        <v>0</v>
      </c>
      <c r="T22" s="210">
        <f>'b.通信運搬費（内訳）'!T18</f>
        <v>0</v>
      </c>
      <c r="U22" s="154"/>
      <c r="V22" s="157"/>
    </row>
    <row r="23" spans="2:22">
      <c r="B23" s="402"/>
      <c r="C23" s="2"/>
      <c r="D23" s="10" t="s">
        <v>30</v>
      </c>
      <c r="E23" s="326">
        <v>5847</v>
      </c>
      <c r="F23" s="328"/>
      <c r="H23" s="2"/>
      <c r="I23" s="10" t="s">
        <v>30</v>
      </c>
      <c r="J23" s="89">
        <f t="shared" si="9"/>
        <v>5847</v>
      </c>
      <c r="K23" s="90">
        <f>'b.光熱水料（内訳）'!K18</f>
        <v>1949</v>
      </c>
      <c r="L23" s="90">
        <f>'b.光熱水料（内訳）'!L18</f>
        <v>1949</v>
      </c>
      <c r="M23" s="90">
        <f>'b.光熱水料（内訳）'!M18</f>
        <v>1949</v>
      </c>
      <c r="N23" s="90">
        <f>'b.光熱水料（内訳）'!N18</f>
        <v>0</v>
      </c>
      <c r="O23" s="90">
        <f>'b.光熱水料（内訳）'!O18</f>
        <v>0</v>
      </c>
      <c r="P23" s="90">
        <f>'b.光熱水料（内訳）'!P18</f>
        <v>0</v>
      </c>
      <c r="Q23" s="90">
        <f>'b.光熱水料（内訳）'!Q18</f>
        <v>0</v>
      </c>
      <c r="R23" s="90">
        <f>'b.光熱水料（内訳）'!R18</f>
        <v>0</v>
      </c>
      <c r="S23" s="90">
        <f>'b.光熱水料（内訳）'!S18</f>
        <v>0</v>
      </c>
      <c r="T23" s="210">
        <f>'b.光熱水料（内訳）'!T18</f>
        <v>0</v>
      </c>
      <c r="U23" s="154"/>
      <c r="V23" s="157"/>
    </row>
    <row r="24" spans="2:22" ht="41.5" customHeight="1">
      <c r="B24" s="402"/>
      <c r="C24" s="2"/>
      <c r="D24" s="10" t="s">
        <v>31</v>
      </c>
      <c r="E24" s="326">
        <v>850</v>
      </c>
      <c r="F24" s="430" t="s">
        <v>231</v>
      </c>
      <c r="H24" s="2"/>
      <c r="I24" s="10" t="s">
        <v>31</v>
      </c>
      <c r="J24" s="89">
        <f t="shared" si="9"/>
        <v>850</v>
      </c>
      <c r="K24" s="90">
        <f>'b.その他（諸経費）（内訳）'!K18</f>
        <v>243</v>
      </c>
      <c r="L24" s="90">
        <f>'b.その他（諸経費）（内訳）'!L18</f>
        <v>242</v>
      </c>
      <c r="M24" s="90">
        <f>'b.その他（諸経費）（内訳）'!M18</f>
        <v>365</v>
      </c>
      <c r="N24" s="90">
        <f>'b.その他（諸経費）（内訳）'!N18</f>
        <v>0</v>
      </c>
      <c r="O24" s="90">
        <f>'b.その他（諸経費）（内訳）'!O18</f>
        <v>0</v>
      </c>
      <c r="P24" s="90">
        <f>'b.その他（諸経費）（内訳）'!P18</f>
        <v>0</v>
      </c>
      <c r="Q24" s="90">
        <f>'b.その他（諸経費）（内訳）'!Q18</f>
        <v>0</v>
      </c>
      <c r="R24" s="90">
        <f>'b.その他（諸経費）（内訳）'!R18</f>
        <v>0</v>
      </c>
      <c r="S24" s="90">
        <f>'b.その他（諸経費）（内訳）'!S18</f>
        <v>0</v>
      </c>
      <c r="T24" s="210">
        <f>'b.その他（諸経費）（内訳）'!T18</f>
        <v>0</v>
      </c>
      <c r="U24" s="154"/>
      <c r="V24" s="157"/>
    </row>
    <row r="25" spans="2:22" ht="36">
      <c r="B25" s="402"/>
      <c r="C25" s="2"/>
      <c r="D25" s="397" t="s">
        <v>216</v>
      </c>
      <c r="E25" s="321">
        <v>2554</v>
      </c>
      <c r="F25" s="329" t="s">
        <v>230</v>
      </c>
      <c r="H25" s="2"/>
      <c r="I25" s="397" t="s">
        <v>32</v>
      </c>
      <c r="J25" s="98">
        <f t="shared" si="9"/>
        <v>2554</v>
      </c>
      <c r="K25" s="99">
        <f>'b.【委託のみ】消費税相当額（内訳）'!F20</f>
        <v>494</v>
      </c>
      <c r="L25" s="99">
        <f>'b.【委託のみ】消費税相当額（内訳）'!G20</f>
        <v>1140</v>
      </c>
      <c r="M25" s="99">
        <f>'b.【委託のみ】消費税相当額（内訳）'!H20</f>
        <v>920</v>
      </c>
      <c r="N25" s="197">
        <f>'b.【委託のみ】消費税相当額（内訳）'!I20</f>
        <v>0</v>
      </c>
      <c r="O25" s="206">
        <f>'b.【委託のみ】消費税相当額（内訳）'!J20</f>
        <v>0</v>
      </c>
      <c r="P25" s="197">
        <f>'b.【委託のみ】消費税相当額（内訳）'!K20</f>
        <v>0</v>
      </c>
      <c r="Q25" s="206">
        <f>'b.【委託のみ】消費税相当額（内訳）'!L20</f>
        <v>0</v>
      </c>
      <c r="R25" s="197">
        <f>'b.【委託のみ】消費税相当額（内訳）'!M20</f>
        <v>0</v>
      </c>
      <c r="S25" s="197">
        <f>'b.【委託のみ】消費税相当額（内訳）'!N20</f>
        <v>0</v>
      </c>
      <c r="T25" s="193">
        <f>'b.【委託のみ】消費税相当額（内訳）'!O20</f>
        <v>0</v>
      </c>
      <c r="U25" s="154"/>
      <c r="V25" s="157"/>
    </row>
    <row r="26" spans="2:22" ht="54.5" thickBot="1">
      <c r="B26" s="402"/>
      <c r="C26" s="164"/>
      <c r="D26" s="398"/>
      <c r="E26" s="330">
        <v>2</v>
      </c>
      <c r="F26" s="331" t="s">
        <v>33</v>
      </c>
      <c r="H26" s="164"/>
      <c r="I26" s="398"/>
      <c r="J26" s="370">
        <f>'b.【委託のみ】消費税相当額（内訳）'!Y16</f>
        <v>2</v>
      </c>
      <c r="K26" s="371"/>
      <c r="L26" s="371">
        <v>2</v>
      </c>
      <c r="M26" s="371"/>
      <c r="N26" s="371"/>
      <c r="O26" s="372"/>
      <c r="P26" s="371"/>
      <c r="Q26" s="372"/>
      <c r="R26" s="371"/>
      <c r="S26" s="371"/>
      <c r="T26" s="373"/>
      <c r="U26" s="154"/>
      <c r="V26" s="157"/>
    </row>
    <row r="27" spans="2:22" ht="36.65" customHeight="1" thickTop="1" thickBot="1">
      <c r="B27" s="403" t="s">
        <v>34</v>
      </c>
      <c r="C27" s="404"/>
      <c r="D27" s="6" t="s">
        <v>35</v>
      </c>
      <c r="E27" s="50">
        <f>SUBTOTAL(109,E9:E26)</f>
        <v>76736</v>
      </c>
      <c r="F27" s="7"/>
      <c r="H27" s="110" t="s">
        <v>36</v>
      </c>
      <c r="I27" s="95"/>
      <c r="J27" s="96">
        <f>SUBTOTAL(9,J9:J26)</f>
        <v>76736</v>
      </c>
      <c r="K27" s="96">
        <f t="shared" ref="K27:T27" si="10">SUBTOTAL(109,K9:K26)</f>
        <v>16383</v>
      </c>
      <c r="L27" s="96">
        <f t="shared" si="10"/>
        <v>35530</v>
      </c>
      <c r="M27" s="96">
        <f t="shared" si="10"/>
        <v>24823</v>
      </c>
      <c r="N27" s="96">
        <f t="shared" si="10"/>
        <v>0</v>
      </c>
      <c r="O27" s="207">
        <f t="shared" si="10"/>
        <v>0</v>
      </c>
      <c r="P27" s="96">
        <f t="shared" si="10"/>
        <v>0</v>
      </c>
      <c r="Q27" s="207">
        <f t="shared" si="10"/>
        <v>0</v>
      </c>
      <c r="R27" s="96">
        <f t="shared" si="10"/>
        <v>0</v>
      </c>
      <c r="S27" s="96">
        <f t="shared" si="10"/>
        <v>0</v>
      </c>
      <c r="T27" s="194">
        <f t="shared" si="10"/>
        <v>0</v>
      </c>
      <c r="U27" s="153"/>
      <c r="V27" s="156">
        <f>SUM(K27:T27)</f>
        <v>76736</v>
      </c>
    </row>
    <row r="28" spans="2:22" ht="38.15" customHeight="1" thickBot="1">
      <c r="B28" s="392" t="s">
        <v>37</v>
      </c>
      <c r="C28" s="393"/>
      <c r="D28" s="363">
        <v>0.2</v>
      </c>
      <c r="E28" s="366">
        <f>ROUNDDOWN(E27*D28,0)</f>
        <v>15347</v>
      </c>
      <c r="F28" s="332"/>
      <c r="H28" s="392" t="s">
        <v>38</v>
      </c>
      <c r="I28" s="393"/>
      <c r="J28" s="219">
        <f>SUM(K28:T28)</f>
        <v>15347</v>
      </c>
      <c r="K28" s="353">
        <v>3276</v>
      </c>
      <c r="L28" s="353">
        <v>7106</v>
      </c>
      <c r="M28" s="353">
        <v>4965</v>
      </c>
      <c r="N28" s="353"/>
      <c r="O28" s="354"/>
      <c r="P28" s="353"/>
      <c r="Q28" s="354"/>
      <c r="R28" s="353"/>
      <c r="S28" s="353"/>
      <c r="T28" s="355"/>
      <c r="U28" s="153"/>
      <c r="V28" s="156">
        <f>SUM(K28:T28)</f>
        <v>15347</v>
      </c>
    </row>
    <row r="29" spans="2:22" ht="40.5" customHeight="1" thickBot="1">
      <c r="B29" s="394" t="s">
        <v>39</v>
      </c>
      <c r="C29" s="395"/>
      <c r="D29" s="364">
        <f>E29/E27</f>
        <v>0.16397779399499582</v>
      </c>
      <c r="E29" s="333">
        <v>12583</v>
      </c>
      <c r="F29" s="334" t="s">
        <v>220</v>
      </c>
      <c r="G29" s="109"/>
      <c r="H29" s="394" t="s">
        <v>40</v>
      </c>
      <c r="I29" s="395"/>
      <c r="J29" s="111">
        <f>SUM(K29:T29)</f>
        <v>12583</v>
      </c>
      <c r="K29" s="356">
        <v>2097</v>
      </c>
      <c r="L29" s="356">
        <v>5243</v>
      </c>
      <c r="M29" s="356">
        <v>5243</v>
      </c>
      <c r="N29" s="356"/>
      <c r="O29" s="357"/>
      <c r="P29" s="356"/>
      <c r="Q29" s="357"/>
      <c r="R29" s="356"/>
      <c r="S29" s="356"/>
      <c r="T29" s="358"/>
      <c r="U29" s="153"/>
      <c r="V29" s="156">
        <f>SUM(K29:T29)</f>
        <v>12583</v>
      </c>
    </row>
    <row r="30" spans="2:22" ht="39.9" customHeight="1" thickTop="1" thickBot="1">
      <c r="B30" s="104" t="s">
        <v>41</v>
      </c>
      <c r="C30" s="105"/>
      <c r="D30" s="4" t="s">
        <v>42</v>
      </c>
      <c r="E30" s="51">
        <f>SUBTOTAL(9,E9:E29)</f>
        <v>104666</v>
      </c>
      <c r="F30" s="187"/>
      <c r="H30" s="342" t="s">
        <v>43</v>
      </c>
      <c r="I30" s="343"/>
      <c r="J30" s="112">
        <f>SUBTOTAL(109,J9:J29)</f>
        <v>104666</v>
      </c>
      <c r="K30" s="112">
        <f>SUBTOTAL(109,K9:K29)</f>
        <v>21756</v>
      </c>
      <c r="L30" s="112">
        <f>SUBTOTAL(109,L9:L29)</f>
        <v>47879</v>
      </c>
      <c r="M30" s="112">
        <f>SUBTOTAL(109,M9:M29)</f>
        <v>35031</v>
      </c>
      <c r="N30" s="198">
        <f t="shared" ref="N30:S30" si="11">SUBTOTAL(109,N9:N29)</f>
        <v>0</v>
      </c>
      <c r="O30" s="208">
        <f t="shared" si="11"/>
        <v>0</v>
      </c>
      <c r="P30" s="198">
        <f t="shared" si="11"/>
        <v>0</v>
      </c>
      <c r="Q30" s="208">
        <f t="shared" si="11"/>
        <v>0</v>
      </c>
      <c r="R30" s="198">
        <f t="shared" si="11"/>
        <v>0</v>
      </c>
      <c r="S30" s="198">
        <f t="shared" si="11"/>
        <v>0</v>
      </c>
      <c r="T30" s="195">
        <f>SUBTOTAL(109,T9:T29)</f>
        <v>0</v>
      </c>
      <c r="U30" s="155"/>
      <c r="V30" s="158">
        <f>SUM(K30:T30)</f>
        <v>104666</v>
      </c>
    </row>
    <row r="31" spans="2:22" ht="39.9" hidden="1" customHeight="1" thickBot="1">
      <c r="B31" s="18"/>
      <c r="C31" s="18"/>
      <c r="D31" s="340" t="s">
        <v>217</v>
      </c>
      <c r="E31" s="345"/>
      <c r="F31" s="344"/>
      <c r="G31" s="52"/>
      <c r="H31" s="52"/>
      <c r="I31" s="52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55"/>
      <c r="V31" s="189"/>
    </row>
    <row r="32" spans="2:22" ht="44.15" customHeight="1">
      <c r="C32" s="106" t="s">
        <v>44</v>
      </c>
      <c r="H32" s="106" t="s">
        <v>45</v>
      </c>
      <c r="J32" s="341"/>
    </row>
    <row r="33" spans="3:10" ht="26.4" customHeight="1">
      <c r="C33" s="113" t="s">
        <v>222</v>
      </c>
      <c r="I33" s="184"/>
      <c r="J33" s="185" t="s">
        <v>46</v>
      </c>
    </row>
    <row r="34" spans="3:10" ht="3.9" customHeight="1"/>
    <row r="35" spans="3:10" ht="27.9" customHeight="1">
      <c r="I35" s="186"/>
      <c r="J35" s="185" t="s">
        <v>46</v>
      </c>
    </row>
  </sheetData>
  <sheetProtection algorithmName="SHA-512" hashValue="ShblM4HPX98Dm8TnElDxgS9FF+i4vILyCFwD6+ajitCguDX89kIlsK0tFikTCYYy2wIwZLFPjWn+vE2834ImSw==" saltValue="AsljADs7ISwIDv54oW9VGw==" spinCount="100000" sheet="1" formatRows="0"/>
  <mergeCells count="33">
    <mergeCell ref="H28:I28"/>
    <mergeCell ref="H29:I29"/>
    <mergeCell ref="B29:C29"/>
    <mergeCell ref="A5:G5"/>
    <mergeCell ref="B28:C28"/>
    <mergeCell ref="I25:I26"/>
    <mergeCell ref="H7:H8"/>
    <mergeCell ref="I7:I8"/>
    <mergeCell ref="B9:B26"/>
    <mergeCell ref="B27:C27"/>
    <mergeCell ref="D25:D26"/>
    <mergeCell ref="B7:B8"/>
    <mergeCell ref="C7:C8"/>
    <mergeCell ref="D7:D8"/>
    <mergeCell ref="I5:T5"/>
    <mergeCell ref="S7:S8"/>
    <mergeCell ref="B3:F3"/>
    <mergeCell ref="B2:E2"/>
    <mergeCell ref="C4:F4"/>
    <mergeCell ref="E7:E8"/>
    <mergeCell ref="F7:F8"/>
    <mergeCell ref="W7:Z8"/>
    <mergeCell ref="T7:T8"/>
    <mergeCell ref="V7:V8"/>
    <mergeCell ref="J7:J8"/>
    <mergeCell ref="K7:K8"/>
    <mergeCell ref="L7:L8"/>
    <mergeCell ref="M7:M8"/>
    <mergeCell ref="R7:R8"/>
    <mergeCell ref="P7:P8"/>
    <mergeCell ref="Q7:Q8"/>
    <mergeCell ref="N7:N8"/>
    <mergeCell ref="O7:O8"/>
  </mergeCells>
  <phoneticPr fontId="2"/>
  <dataValidations count="1">
    <dataValidation type="whole" operator="greaterThanOrEqual" allowBlank="1" showInputMessage="1" showErrorMessage="1" sqref="K26:T26" xr:uid="{7AA9D0EE-481F-4D90-A324-116B2B56A402}">
      <formula1>0</formula1>
    </dataValidation>
  </dataValidations>
  <pageMargins left="0.7" right="0.7" top="0.75" bottom="0.75" header="0.3" footer="0.3"/>
  <pageSetup paperSize="9" scale="2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1D0-B9C9-4CB1-A55A-4E959417E7D1}">
  <dimension ref="A2:T20"/>
  <sheetViews>
    <sheetView view="pageBreakPreview" zoomScale="60" zoomScaleNormal="75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M10" sqref="M10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2"/>
    <col min="4" max="4" width="11.58203125" style="23" customWidth="1"/>
    <col min="5" max="5" width="19.4140625" style="23" customWidth="1"/>
    <col min="6" max="6" width="11.4140625" style="23" customWidth="1"/>
    <col min="7" max="7" width="23.58203125" style="3" customWidth="1"/>
    <col min="8" max="8" width="26.08203125" style="3" customWidth="1"/>
    <col min="9" max="9" width="2.58203125" style="3" customWidth="1"/>
    <col min="10" max="10" width="13" customWidth="1"/>
    <col min="11" max="20" width="14.08203125" customWidth="1"/>
  </cols>
  <sheetData>
    <row r="2" spans="1:20" ht="24.65" customHeight="1">
      <c r="A2" s="62" t="s">
        <v>123</v>
      </c>
    </row>
    <row r="3" spans="1:20" ht="24.65" customHeight="1" thickBot="1">
      <c r="A3" s="62" t="s">
        <v>135</v>
      </c>
      <c r="J3" s="396" t="s">
        <v>5</v>
      </c>
      <c r="K3" s="396"/>
      <c r="L3" s="396"/>
      <c r="M3" s="396"/>
      <c r="N3" s="396"/>
      <c r="O3" s="396"/>
      <c r="P3" s="396"/>
      <c r="Q3" s="396"/>
      <c r="R3" s="396"/>
      <c r="S3" s="396"/>
      <c r="T3" s="396"/>
    </row>
    <row r="4" spans="1:20" s="20" customFormat="1" ht="59.15" customHeight="1" thickBot="1">
      <c r="A4" s="24" t="s">
        <v>125</v>
      </c>
      <c r="B4" s="25" t="s">
        <v>126</v>
      </c>
      <c r="C4" s="25" t="s">
        <v>52</v>
      </c>
      <c r="D4" s="26" t="s">
        <v>223</v>
      </c>
      <c r="E4" s="308" t="s">
        <v>207</v>
      </c>
      <c r="F4" s="309" t="s">
        <v>214</v>
      </c>
      <c r="G4" s="25" t="s">
        <v>136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>
      <c r="A5" s="304"/>
      <c r="B5" s="28"/>
      <c r="C5" s="25"/>
      <c r="D5" s="305"/>
      <c r="E5" s="305"/>
      <c r="F5" s="306"/>
      <c r="G5" s="28"/>
      <c r="H5" s="30"/>
      <c r="J5" s="58"/>
      <c r="K5" s="307"/>
      <c r="L5" s="307"/>
      <c r="M5" s="307"/>
      <c r="N5" s="307"/>
      <c r="O5" s="307"/>
      <c r="P5" s="307"/>
      <c r="Q5" s="307"/>
      <c r="R5" s="307"/>
      <c r="S5" s="307"/>
      <c r="T5" s="307"/>
    </row>
    <row r="6" spans="1:20" s="249" customFormat="1" ht="54">
      <c r="A6" s="231" t="s">
        <v>137</v>
      </c>
      <c r="B6" s="232" t="s">
        <v>138</v>
      </c>
      <c r="C6" s="233">
        <v>5</v>
      </c>
      <c r="D6" s="234">
        <v>127000</v>
      </c>
      <c r="E6" s="234">
        <v>635</v>
      </c>
      <c r="F6" s="234" t="s">
        <v>219</v>
      </c>
      <c r="G6" s="233" t="s">
        <v>139</v>
      </c>
      <c r="H6" s="235"/>
      <c r="I6" s="248"/>
      <c r="J6" s="247">
        <f t="shared" ref="J6:J17" si="0">SUM(K6:T6)</f>
        <v>635</v>
      </c>
      <c r="K6" s="246">
        <v>127</v>
      </c>
      <c r="L6" s="246">
        <v>254</v>
      </c>
      <c r="M6" s="246">
        <v>254</v>
      </c>
      <c r="N6" s="246"/>
      <c r="O6" s="246"/>
      <c r="P6" s="246"/>
      <c r="Q6" s="246"/>
      <c r="R6" s="246"/>
      <c r="S6" s="246"/>
      <c r="T6" s="246"/>
    </row>
    <row r="7" spans="1:20" s="249" customFormat="1" ht="54">
      <c r="A7" s="231" t="s">
        <v>140</v>
      </c>
      <c r="B7" s="232" t="s">
        <v>141</v>
      </c>
      <c r="C7" s="233">
        <v>5</v>
      </c>
      <c r="D7" s="234">
        <v>34000</v>
      </c>
      <c r="E7" s="234">
        <v>170</v>
      </c>
      <c r="F7" s="234" t="s">
        <v>219</v>
      </c>
      <c r="G7" s="233" t="s">
        <v>99</v>
      </c>
      <c r="H7" s="235"/>
      <c r="I7" s="248"/>
      <c r="J7" s="247">
        <f t="shared" si="0"/>
        <v>170</v>
      </c>
      <c r="K7" s="246">
        <v>34</v>
      </c>
      <c r="L7" s="246">
        <v>68</v>
      </c>
      <c r="M7" s="246">
        <v>68</v>
      </c>
      <c r="N7" s="246"/>
      <c r="O7" s="246"/>
      <c r="P7" s="246"/>
      <c r="Q7" s="246"/>
      <c r="R7" s="246"/>
      <c r="S7" s="246"/>
      <c r="T7" s="246"/>
    </row>
    <row r="8" spans="1:20" s="249" customFormat="1" ht="54">
      <c r="A8" s="231" t="s">
        <v>142</v>
      </c>
      <c r="B8" s="232" t="s">
        <v>143</v>
      </c>
      <c r="C8" s="233">
        <v>5</v>
      </c>
      <c r="D8" s="234">
        <v>33000</v>
      </c>
      <c r="E8" s="234">
        <v>165</v>
      </c>
      <c r="F8" s="234" t="s">
        <v>219</v>
      </c>
      <c r="G8" s="233" t="s">
        <v>99</v>
      </c>
      <c r="H8" s="235"/>
      <c r="I8" s="248"/>
      <c r="J8" s="247">
        <f t="shared" si="0"/>
        <v>165</v>
      </c>
      <c r="K8" s="246">
        <v>33</v>
      </c>
      <c r="L8" s="246">
        <v>66</v>
      </c>
      <c r="M8" s="246">
        <v>66</v>
      </c>
      <c r="N8" s="246"/>
      <c r="O8" s="246"/>
      <c r="P8" s="246"/>
      <c r="Q8" s="246"/>
      <c r="R8" s="246"/>
      <c r="S8" s="246"/>
      <c r="T8" s="246"/>
    </row>
    <row r="9" spans="1:20" s="249" customFormat="1" ht="54">
      <c r="A9" s="231" t="s">
        <v>144</v>
      </c>
      <c r="B9" s="232" t="s">
        <v>145</v>
      </c>
      <c r="C9" s="233">
        <v>10</v>
      </c>
      <c r="D9" s="234">
        <v>9000</v>
      </c>
      <c r="E9" s="234">
        <v>90</v>
      </c>
      <c r="F9" s="234" t="s">
        <v>219</v>
      </c>
      <c r="G9" s="233" t="s">
        <v>146</v>
      </c>
      <c r="H9" s="235" t="s">
        <v>147</v>
      </c>
      <c r="I9" s="248"/>
      <c r="J9" s="247">
        <f t="shared" si="0"/>
        <v>90</v>
      </c>
      <c r="K9" s="246">
        <v>18</v>
      </c>
      <c r="L9" s="246">
        <v>36</v>
      </c>
      <c r="M9" s="246">
        <v>36</v>
      </c>
      <c r="N9" s="246"/>
      <c r="O9" s="246"/>
      <c r="P9" s="246"/>
      <c r="Q9" s="246"/>
      <c r="R9" s="246"/>
      <c r="S9" s="246"/>
      <c r="T9" s="246"/>
    </row>
    <row r="10" spans="1:20" s="249" customFormat="1">
      <c r="A10" s="236"/>
      <c r="B10" s="232"/>
      <c r="C10" s="233"/>
      <c r="D10" s="234"/>
      <c r="E10" s="234"/>
      <c r="F10" s="234"/>
      <c r="G10" s="232"/>
      <c r="H10" s="235"/>
      <c r="I10" s="248"/>
      <c r="J10" s="247">
        <f t="shared" si="0"/>
        <v>0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0" s="249" customFormat="1" ht="21.65" customHeight="1">
      <c r="A11" s="236"/>
      <c r="B11" s="232"/>
      <c r="C11" s="233"/>
      <c r="D11" s="234"/>
      <c r="E11" s="234"/>
      <c r="F11" s="234"/>
      <c r="G11" s="232"/>
      <c r="H11" s="235"/>
      <c r="I11" s="248"/>
      <c r="J11" s="247">
        <f t="shared" si="0"/>
        <v>0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3"/>
      <c r="D12" s="234"/>
      <c r="E12" s="234"/>
      <c r="F12" s="234"/>
      <c r="G12" s="233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3"/>
      <c r="D13" s="234"/>
      <c r="E13" s="234"/>
      <c r="F13" s="234"/>
      <c r="G13" s="232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3"/>
      <c r="D14" s="234"/>
      <c r="E14" s="234"/>
      <c r="F14" s="234"/>
      <c r="G14" s="232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3"/>
      <c r="D15" s="234"/>
      <c r="E15" s="234"/>
      <c r="F15" s="234"/>
      <c r="G15" s="232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3"/>
      <c r="D16" s="234"/>
      <c r="E16" s="234"/>
      <c r="F16" s="234"/>
      <c r="G16" s="232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1"/>
      <c r="D17" s="242"/>
      <c r="E17" s="242"/>
      <c r="F17" s="243"/>
      <c r="G17" s="244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30.9" customHeight="1" thickTop="1" thickBot="1">
      <c r="A18" s="35"/>
      <c r="B18" s="36"/>
      <c r="C18" s="37"/>
      <c r="D18" s="38" t="s">
        <v>64</v>
      </c>
      <c r="E18" s="59">
        <f>SUBTOTAL(109,E6:E17)</f>
        <v>1060</v>
      </c>
      <c r="F18" s="40"/>
      <c r="G18" s="41"/>
      <c r="H18" s="39"/>
      <c r="I18" s="56"/>
      <c r="J18" s="64">
        <f t="shared" ref="J18:T18" si="1">SUBTOTAL(109,J5:J17)</f>
        <v>1060</v>
      </c>
      <c r="K18" s="54">
        <f t="shared" si="1"/>
        <v>212</v>
      </c>
      <c r="L18" s="54">
        <f t="shared" si="1"/>
        <v>424</v>
      </c>
      <c r="M18" s="54">
        <f t="shared" si="1"/>
        <v>424</v>
      </c>
      <c r="N18" s="54">
        <f t="shared" si="1"/>
        <v>0</v>
      </c>
      <c r="O18" s="54">
        <f t="shared" si="1"/>
        <v>0</v>
      </c>
      <c r="P18" s="54">
        <f t="shared" ref="P18:S18" si="2">SUBTOTAL(109,P5:P17)</f>
        <v>0</v>
      </c>
      <c r="Q18" s="54">
        <f t="shared" ref="Q18" si="3">SUBTOTAL(109,Q5:Q17)</f>
        <v>0</v>
      </c>
      <c r="R18" s="54">
        <f t="shared" si="2"/>
        <v>0</v>
      </c>
      <c r="S18" s="54">
        <f t="shared" si="2"/>
        <v>0</v>
      </c>
      <c r="T18" s="54">
        <f t="shared" si="1"/>
        <v>0</v>
      </c>
    </row>
    <row r="19" spans="1:20" ht="28.5" customHeight="1">
      <c r="A19"/>
      <c r="G19" s="31" t="s">
        <v>205</v>
      </c>
      <c r="H19" s="352">
        <f>SUMIFS(E6:E17,F6:F17,"非課税")</f>
        <v>0</v>
      </c>
      <c r="I19" s="31" t="s">
        <v>206</v>
      </c>
    </row>
    <row r="20" spans="1:20" ht="29.4" customHeight="1">
      <c r="A20" s="18" t="s">
        <v>66</v>
      </c>
      <c r="J20" s="66"/>
      <c r="K20" s="52" t="s">
        <v>67</v>
      </c>
    </row>
  </sheetData>
  <sheetProtection algorithmName="SHA-512" hashValue="PTqkpQa0MculIIdj5MCANXhhuChmvgN/u1iIoaxOvt4MMR/CS9+1i0WzismBsu5TzEJgyMchcuHcCHv4lJpz8Q==" saltValue="dL3n+9pY1uWfeddqyo0XeA==" spinCount="100000" sheet="1" objects="1" scenarios="1" formatRows="0" insertRows="0" deleteRows="0"/>
  <mergeCells count="1">
    <mergeCell ref="J3:T3"/>
  </mergeCells>
  <phoneticPr fontId="2"/>
  <dataValidations count="2">
    <dataValidation type="whole" operator="greaterThanOrEqual" allowBlank="1" showInputMessage="1" showErrorMessage="1" sqref="D5:E17 K5:T17 F5 C6:C17" xr:uid="{A15954BC-9E16-453A-B4CD-7F81176AB6A4}">
      <formula1>0</formula1>
    </dataValidation>
    <dataValidation type="list" allowBlank="1" showInputMessage="1" showErrorMessage="1" sqref="F6:F17" xr:uid="{DA98EA99-C465-4939-BFC6-F06D48C33DA3}">
      <formula1>"課税,非課税"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17E6-420E-4FF4-B798-C66ABA5425A4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9" sqref="L9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2"/>
    <col min="4" max="4" width="13.9140625" style="23" customWidth="1"/>
    <col min="5" max="5" width="17.08203125" style="23" customWidth="1"/>
    <col min="6" max="6" width="13.9140625" style="23" customWidth="1"/>
    <col min="7" max="7" width="23.58203125" style="3" customWidth="1"/>
    <col min="8" max="8" width="22.6640625" style="3" customWidth="1"/>
    <col min="9" max="9" width="2.58203125" style="3" customWidth="1"/>
    <col min="10" max="20" width="13.4140625" customWidth="1"/>
  </cols>
  <sheetData>
    <row r="2" spans="1:20" ht="22.5" customHeight="1">
      <c r="A2" s="62" t="s">
        <v>123</v>
      </c>
    </row>
    <row r="3" spans="1:20" ht="26.15" customHeight="1" thickBot="1">
      <c r="A3" s="62" t="s">
        <v>160</v>
      </c>
      <c r="J3" s="396" t="s">
        <v>5</v>
      </c>
      <c r="K3" s="396"/>
      <c r="L3" s="396"/>
      <c r="M3" s="396"/>
      <c r="N3" s="396"/>
      <c r="O3" s="396"/>
      <c r="P3" s="396"/>
      <c r="Q3" s="396"/>
      <c r="R3" s="396"/>
      <c r="S3" s="396"/>
      <c r="T3" s="396"/>
    </row>
    <row r="4" spans="1:20" s="20" customFormat="1" ht="49.5" customHeight="1" thickBot="1">
      <c r="A4" s="24" t="s">
        <v>125</v>
      </c>
      <c r="B4" s="25" t="s">
        <v>126</v>
      </c>
      <c r="C4" s="25" t="s">
        <v>52</v>
      </c>
      <c r="D4" s="26" t="s">
        <v>223</v>
      </c>
      <c r="E4" s="308" t="s">
        <v>207</v>
      </c>
      <c r="F4" s="309" t="s">
        <v>214</v>
      </c>
      <c r="G4" s="25" t="s">
        <v>53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>
      <c r="A5" s="304"/>
      <c r="B5" s="28"/>
      <c r="C5" s="25"/>
      <c r="D5" s="305"/>
      <c r="E5" s="305"/>
      <c r="F5" s="306"/>
      <c r="G5" s="28"/>
      <c r="H5" s="30"/>
      <c r="J5" s="58"/>
      <c r="K5" s="307"/>
      <c r="L5" s="307"/>
      <c r="M5" s="307"/>
      <c r="N5" s="307"/>
      <c r="O5" s="307"/>
      <c r="P5" s="307"/>
      <c r="Q5" s="307"/>
      <c r="R5" s="307"/>
      <c r="S5" s="307"/>
      <c r="T5" s="307"/>
    </row>
    <row r="6" spans="1:20" s="249" customFormat="1" ht="36">
      <c r="A6" s="231" t="s">
        <v>161</v>
      </c>
      <c r="B6" s="232" t="s">
        <v>162</v>
      </c>
      <c r="C6" s="233">
        <v>3</v>
      </c>
      <c r="D6" s="234">
        <v>1000000</v>
      </c>
      <c r="E6" s="234">
        <v>3000</v>
      </c>
      <c r="F6" s="234" t="s">
        <v>219</v>
      </c>
      <c r="G6" s="233" t="s">
        <v>163</v>
      </c>
      <c r="H6" s="235"/>
      <c r="I6" s="248"/>
      <c r="J6" s="247">
        <f t="shared" ref="J6:J17" si="0">SUM(K6:T6)</f>
        <v>3000</v>
      </c>
      <c r="K6" s="246">
        <v>1000</v>
      </c>
      <c r="L6" s="246">
        <v>1000</v>
      </c>
      <c r="M6" s="246">
        <v>1000</v>
      </c>
      <c r="N6" s="246"/>
      <c r="O6" s="246"/>
      <c r="P6" s="246"/>
      <c r="Q6" s="246"/>
      <c r="R6" s="246"/>
      <c r="S6" s="246"/>
      <c r="T6" s="246"/>
    </row>
    <row r="7" spans="1:20" s="249" customFormat="1" ht="36">
      <c r="A7" s="282" t="s">
        <v>164</v>
      </c>
      <c r="B7" s="232" t="s">
        <v>165</v>
      </c>
      <c r="C7" s="233">
        <v>3</v>
      </c>
      <c r="D7" s="234">
        <v>500000</v>
      </c>
      <c r="E7" s="234">
        <v>1500</v>
      </c>
      <c r="F7" s="234" t="s">
        <v>219</v>
      </c>
      <c r="G7" s="233" t="s">
        <v>155</v>
      </c>
      <c r="H7" s="235"/>
      <c r="I7" s="248"/>
      <c r="J7" s="247">
        <f t="shared" si="0"/>
        <v>1500</v>
      </c>
      <c r="K7" s="246">
        <v>500</v>
      </c>
      <c r="L7" s="246">
        <v>500</v>
      </c>
      <c r="M7" s="246">
        <v>500</v>
      </c>
      <c r="N7" s="246"/>
      <c r="O7" s="246"/>
      <c r="P7" s="246"/>
      <c r="Q7" s="246"/>
      <c r="R7" s="246"/>
      <c r="S7" s="246"/>
      <c r="T7" s="246"/>
    </row>
    <row r="8" spans="1:20" s="249" customFormat="1" ht="36">
      <c r="A8" s="231" t="s">
        <v>166</v>
      </c>
      <c r="B8" s="232" t="s">
        <v>167</v>
      </c>
      <c r="C8" s="233">
        <v>3</v>
      </c>
      <c r="D8" s="234">
        <v>449000</v>
      </c>
      <c r="E8" s="234">
        <v>1347</v>
      </c>
      <c r="F8" s="234" t="s">
        <v>219</v>
      </c>
      <c r="G8" s="233" t="s">
        <v>168</v>
      </c>
      <c r="H8" s="235"/>
      <c r="I8" s="248"/>
      <c r="J8" s="247">
        <f t="shared" si="0"/>
        <v>1347</v>
      </c>
      <c r="K8" s="246">
        <v>449</v>
      </c>
      <c r="L8" s="246">
        <v>449</v>
      </c>
      <c r="M8" s="246">
        <v>449</v>
      </c>
      <c r="N8" s="246"/>
      <c r="O8" s="246"/>
      <c r="P8" s="246"/>
      <c r="Q8" s="246"/>
      <c r="R8" s="246"/>
      <c r="S8" s="246"/>
      <c r="T8" s="246"/>
    </row>
    <row r="9" spans="1:20" s="249" customFormat="1">
      <c r="A9" s="236"/>
      <c r="B9" s="232"/>
      <c r="C9" s="233"/>
      <c r="D9" s="234"/>
      <c r="E9" s="234"/>
      <c r="F9" s="234"/>
      <c r="G9" s="233"/>
      <c r="H9" s="235"/>
      <c r="I9" s="248"/>
      <c r="J9" s="247">
        <f t="shared" si="0"/>
        <v>0</v>
      </c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0" s="249" customFormat="1">
      <c r="A10" s="236"/>
      <c r="B10" s="232"/>
      <c r="C10" s="233"/>
      <c r="D10" s="234"/>
      <c r="E10" s="234"/>
      <c r="F10" s="234"/>
      <c r="G10" s="232"/>
      <c r="H10" s="235"/>
      <c r="I10" s="248"/>
      <c r="J10" s="247">
        <f t="shared" si="0"/>
        <v>0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0" s="249" customFormat="1" ht="21.65" customHeight="1">
      <c r="A11" s="236"/>
      <c r="B11" s="232"/>
      <c r="C11" s="233"/>
      <c r="D11" s="234"/>
      <c r="E11" s="234"/>
      <c r="F11" s="234"/>
      <c r="G11" s="232"/>
      <c r="H11" s="235"/>
      <c r="I11" s="248"/>
      <c r="J11" s="247">
        <f t="shared" si="0"/>
        <v>0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3"/>
      <c r="D12" s="234"/>
      <c r="E12" s="234"/>
      <c r="F12" s="234"/>
      <c r="G12" s="233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3"/>
      <c r="D13" s="234"/>
      <c r="E13" s="234"/>
      <c r="F13" s="234"/>
      <c r="G13" s="232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3"/>
      <c r="D14" s="234"/>
      <c r="E14" s="234"/>
      <c r="F14" s="234"/>
      <c r="G14" s="232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3"/>
      <c r="D15" s="234"/>
      <c r="E15" s="234"/>
      <c r="F15" s="234"/>
      <c r="G15" s="232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3"/>
      <c r="D16" s="234"/>
      <c r="E16" s="234"/>
      <c r="F16" s="234"/>
      <c r="G16" s="232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1"/>
      <c r="D17" s="242"/>
      <c r="E17" s="242"/>
      <c r="F17" s="243"/>
      <c r="G17" s="244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30.9" customHeight="1" thickTop="1" thickBot="1">
      <c r="A18" s="35"/>
      <c r="B18" s="36"/>
      <c r="C18" s="37"/>
      <c r="D18" s="38" t="s">
        <v>64</v>
      </c>
      <c r="E18" s="59">
        <f>SUBTOTAL(109,E6:E17)</f>
        <v>5847</v>
      </c>
      <c r="F18" s="40"/>
      <c r="G18" s="41"/>
      <c r="H18" s="39"/>
      <c r="I18" s="56"/>
      <c r="J18" s="64">
        <f>SUBTOTAL(109,J5:J17)</f>
        <v>5847</v>
      </c>
      <c r="K18" s="54">
        <f t="shared" ref="K18:T18" si="1">SUBTOTAL(109,K5:K17)</f>
        <v>1949</v>
      </c>
      <c r="L18" s="54">
        <f t="shared" si="1"/>
        <v>1949</v>
      </c>
      <c r="M18" s="54">
        <f t="shared" si="1"/>
        <v>1949</v>
      </c>
      <c r="N18" s="54">
        <f t="shared" si="1"/>
        <v>0</v>
      </c>
      <c r="O18" s="54">
        <f t="shared" si="1"/>
        <v>0</v>
      </c>
      <c r="P18" s="54">
        <f t="shared" si="1"/>
        <v>0</v>
      </c>
      <c r="Q18" s="54">
        <f t="shared" ref="Q18:S18" si="2">SUBTOTAL(109,Q5:Q17)</f>
        <v>0</v>
      </c>
      <c r="R18" s="54">
        <f t="shared" si="2"/>
        <v>0</v>
      </c>
      <c r="S18" s="54">
        <f t="shared" si="2"/>
        <v>0</v>
      </c>
      <c r="T18" s="54">
        <f t="shared" si="1"/>
        <v>0</v>
      </c>
    </row>
    <row r="19" spans="1:20" ht="28.5" customHeight="1">
      <c r="A19"/>
      <c r="G19" s="31" t="s">
        <v>205</v>
      </c>
      <c r="H19" s="352">
        <f>SUMIFS(E6:E17,F6:F17,"非課税")</f>
        <v>0</v>
      </c>
      <c r="I19" s="31" t="s">
        <v>206</v>
      </c>
    </row>
    <row r="20" spans="1:20" ht="30" customHeight="1">
      <c r="A20" s="18" t="s">
        <v>66</v>
      </c>
      <c r="J20" s="66"/>
      <c r="K20" s="52" t="s">
        <v>67</v>
      </c>
    </row>
  </sheetData>
  <sheetProtection algorithmName="SHA-512" hashValue="fFA7pknyYzPIRE74UnRDu50MCOUPE5nObxD9teB37z+mik2rMuhcGmXAVdhC4HECuG9d9YAtx6jflU756vUwcw==" saltValue="ZmLZrfU+n7lnVJyH1V72MA==" spinCount="100000" sheet="1" objects="1" scenarios="1" formatRows="0" insertRows="0" deleteRows="0"/>
  <mergeCells count="1">
    <mergeCell ref="J3:T3"/>
  </mergeCells>
  <phoneticPr fontId="2"/>
  <dataValidations count="2">
    <dataValidation type="whole" operator="greaterThanOrEqual" allowBlank="1" showInputMessage="1" showErrorMessage="1" sqref="D5:E17 K5:T17 F5 C6:C17" xr:uid="{C5A9CC4B-E003-4B01-BCCC-8E06DFD822CC}">
      <formula1>0</formula1>
    </dataValidation>
    <dataValidation type="list" allowBlank="1" showInputMessage="1" showErrorMessage="1" sqref="F6:F17" xr:uid="{4BC7DCBE-1098-4F0B-A481-46EFA3142B30}">
      <formula1>"課税,非課税"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C721-CEFF-4FF2-80FD-779DA1F5B117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2"/>
    <col min="4" max="4" width="13.08203125" style="23" customWidth="1"/>
    <col min="5" max="5" width="17.4140625" style="23" customWidth="1"/>
    <col min="6" max="6" width="14.9140625" style="23" customWidth="1"/>
    <col min="7" max="7" width="23.58203125" style="3" customWidth="1"/>
    <col min="8" max="8" width="21.5" style="3" customWidth="1"/>
    <col min="9" max="9" width="3.9140625" style="3" customWidth="1"/>
    <col min="10" max="20" width="13.08203125" customWidth="1"/>
  </cols>
  <sheetData>
    <row r="2" spans="1:20" ht="26.15" customHeight="1">
      <c r="A2" s="62" t="s">
        <v>123</v>
      </c>
    </row>
    <row r="3" spans="1:20" ht="25.5" customHeight="1" thickBot="1">
      <c r="A3" s="18" t="s">
        <v>169</v>
      </c>
      <c r="J3" s="396" t="s">
        <v>5</v>
      </c>
      <c r="K3" s="396"/>
      <c r="L3" s="396"/>
      <c r="M3" s="396"/>
      <c r="N3" s="396"/>
      <c r="O3" s="396"/>
      <c r="P3" s="396"/>
      <c r="Q3" s="396"/>
      <c r="R3" s="396"/>
      <c r="S3" s="396"/>
      <c r="T3" s="396"/>
    </row>
    <row r="4" spans="1:20" s="20" customFormat="1" ht="53.15" customHeight="1" thickBot="1">
      <c r="A4" s="24" t="s">
        <v>125</v>
      </c>
      <c r="B4" s="25" t="s">
        <v>126</v>
      </c>
      <c r="C4" s="25" t="s">
        <v>52</v>
      </c>
      <c r="D4" s="26" t="s">
        <v>223</v>
      </c>
      <c r="E4" s="308" t="s">
        <v>211</v>
      </c>
      <c r="F4" s="309" t="s">
        <v>214</v>
      </c>
      <c r="G4" s="25" t="s">
        <v>53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>
      <c r="A5" s="304"/>
      <c r="B5" s="28"/>
      <c r="C5" s="25"/>
      <c r="D5" s="305"/>
      <c r="E5" s="305"/>
      <c r="F5" s="306"/>
      <c r="G5" s="28"/>
      <c r="H5" s="30"/>
      <c r="J5" s="58"/>
      <c r="K5" s="307"/>
      <c r="L5" s="307"/>
      <c r="M5" s="307"/>
      <c r="N5" s="307"/>
      <c r="O5" s="307"/>
      <c r="P5" s="307"/>
      <c r="Q5" s="307"/>
      <c r="R5" s="307"/>
      <c r="S5" s="307"/>
      <c r="T5" s="307"/>
    </row>
    <row r="6" spans="1:20" s="249" customFormat="1" ht="36">
      <c r="A6" s="231" t="s">
        <v>170</v>
      </c>
      <c r="B6" s="232" t="s">
        <v>171</v>
      </c>
      <c r="C6" s="233">
        <v>3</v>
      </c>
      <c r="D6" s="234">
        <v>142820</v>
      </c>
      <c r="E6" s="234">
        <v>428</v>
      </c>
      <c r="F6" s="234" t="s">
        <v>219</v>
      </c>
      <c r="G6" s="233" t="s">
        <v>163</v>
      </c>
      <c r="H6" s="235"/>
      <c r="I6" s="248"/>
      <c r="J6" s="247">
        <f t="shared" ref="J6:J17" si="0">SUM(K6:T6)</f>
        <v>428</v>
      </c>
      <c r="K6" s="246">
        <v>143</v>
      </c>
      <c r="L6" s="246">
        <v>142</v>
      </c>
      <c r="M6" s="246">
        <v>143</v>
      </c>
      <c r="N6" s="246"/>
      <c r="O6" s="246"/>
      <c r="P6" s="246"/>
      <c r="Q6" s="246"/>
      <c r="R6" s="246"/>
      <c r="S6" s="246"/>
      <c r="T6" s="246"/>
    </row>
    <row r="7" spans="1:20" s="249" customFormat="1" ht="36">
      <c r="A7" s="282" t="s">
        <v>172</v>
      </c>
      <c r="B7" s="232" t="s">
        <v>173</v>
      </c>
      <c r="C7" s="233">
        <v>2</v>
      </c>
      <c r="D7" s="234">
        <v>61000</v>
      </c>
      <c r="E7" s="234">
        <v>122</v>
      </c>
      <c r="F7" s="234" t="s">
        <v>219</v>
      </c>
      <c r="G7" s="233" t="s">
        <v>155</v>
      </c>
      <c r="H7" s="235" t="s">
        <v>174</v>
      </c>
      <c r="I7" s="248"/>
      <c r="J7" s="247">
        <f t="shared" si="0"/>
        <v>122</v>
      </c>
      <c r="K7" s="246"/>
      <c r="L7" s="246"/>
      <c r="M7" s="246">
        <v>122</v>
      </c>
      <c r="N7" s="246"/>
      <c r="O7" s="246"/>
      <c r="P7" s="246"/>
      <c r="Q7" s="246"/>
      <c r="R7" s="246"/>
      <c r="S7" s="246"/>
      <c r="T7" s="246"/>
    </row>
    <row r="8" spans="1:20" s="249" customFormat="1" ht="36">
      <c r="A8" s="231" t="s">
        <v>175</v>
      </c>
      <c r="B8" s="232" t="s">
        <v>176</v>
      </c>
      <c r="C8" s="233">
        <v>3</v>
      </c>
      <c r="D8" s="234">
        <v>100000</v>
      </c>
      <c r="E8" s="234">
        <v>300</v>
      </c>
      <c r="F8" s="234" t="s">
        <v>226</v>
      </c>
      <c r="G8" s="233" t="s">
        <v>163</v>
      </c>
      <c r="H8" s="235" t="s">
        <v>177</v>
      </c>
      <c r="I8" s="248"/>
      <c r="J8" s="247">
        <f t="shared" si="0"/>
        <v>300</v>
      </c>
      <c r="K8" s="246">
        <v>100</v>
      </c>
      <c r="L8" s="246">
        <v>100</v>
      </c>
      <c r="M8" s="246">
        <v>100</v>
      </c>
      <c r="N8" s="246"/>
      <c r="O8" s="246"/>
      <c r="P8" s="246"/>
      <c r="Q8" s="246"/>
      <c r="R8" s="246"/>
      <c r="S8" s="246"/>
      <c r="T8" s="246"/>
    </row>
    <row r="9" spans="1:20" s="249" customFormat="1">
      <c r="A9" s="236"/>
      <c r="B9" s="232"/>
      <c r="C9" s="233"/>
      <c r="D9" s="234"/>
      <c r="E9" s="234"/>
      <c r="F9" s="234"/>
      <c r="G9" s="233"/>
      <c r="H9" s="235"/>
      <c r="I9" s="248"/>
      <c r="J9" s="247">
        <f t="shared" si="0"/>
        <v>0</v>
      </c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0" s="249" customFormat="1">
      <c r="A10" s="236"/>
      <c r="B10" s="232"/>
      <c r="C10" s="233"/>
      <c r="D10" s="234"/>
      <c r="E10" s="234"/>
      <c r="F10" s="234"/>
      <c r="G10" s="232"/>
      <c r="H10" s="235"/>
      <c r="I10" s="248"/>
      <c r="J10" s="247">
        <f t="shared" si="0"/>
        <v>0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0" s="249" customFormat="1" ht="21.65" customHeight="1">
      <c r="A11" s="236"/>
      <c r="B11" s="232"/>
      <c r="C11" s="233"/>
      <c r="D11" s="234"/>
      <c r="E11" s="234"/>
      <c r="F11" s="234"/>
      <c r="G11" s="232"/>
      <c r="H11" s="235"/>
      <c r="I11" s="248"/>
      <c r="J11" s="247">
        <f t="shared" si="0"/>
        <v>0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3"/>
      <c r="D12" s="234"/>
      <c r="E12" s="234"/>
      <c r="F12" s="234"/>
      <c r="G12" s="233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3"/>
      <c r="D13" s="234"/>
      <c r="E13" s="234"/>
      <c r="F13" s="234"/>
      <c r="G13" s="232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3"/>
      <c r="D14" s="234"/>
      <c r="E14" s="234"/>
      <c r="F14" s="234"/>
      <c r="G14" s="232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3"/>
      <c r="D15" s="234"/>
      <c r="E15" s="234"/>
      <c r="F15" s="234"/>
      <c r="G15" s="232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3"/>
      <c r="D16" s="234"/>
      <c r="E16" s="234"/>
      <c r="F16" s="234"/>
      <c r="G16" s="232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1"/>
      <c r="D17" s="242"/>
      <c r="E17" s="242"/>
      <c r="F17" s="243"/>
      <c r="G17" s="244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41.4" customHeight="1" thickTop="1" thickBot="1">
      <c r="A18" s="35"/>
      <c r="B18" s="36"/>
      <c r="C18" s="37"/>
      <c r="D18" s="38" t="s">
        <v>64</v>
      </c>
      <c r="E18" s="59">
        <f>SUBTOTAL(109,E6:E17)</f>
        <v>850</v>
      </c>
      <c r="F18" s="40"/>
      <c r="G18" s="41"/>
      <c r="H18" s="39" t="s">
        <v>178</v>
      </c>
      <c r="I18" s="56"/>
      <c r="J18" s="64">
        <f>SUBTOTAL(109,J5:J17)</f>
        <v>850</v>
      </c>
      <c r="K18" s="54">
        <f t="shared" ref="K18:T18" si="1">SUBTOTAL(109,K5:K17)</f>
        <v>243</v>
      </c>
      <c r="L18" s="54">
        <f t="shared" si="1"/>
        <v>242</v>
      </c>
      <c r="M18" s="54">
        <f t="shared" si="1"/>
        <v>365</v>
      </c>
      <c r="N18" s="54">
        <f t="shared" si="1"/>
        <v>0</v>
      </c>
      <c r="O18" s="54">
        <f t="shared" si="1"/>
        <v>0</v>
      </c>
      <c r="P18" s="54">
        <f t="shared" si="1"/>
        <v>0</v>
      </c>
      <c r="Q18" s="54">
        <f t="shared" ref="Q18:S18" si="2">SUBTOTAL(109,Q5:Q17)</f>
        <v>0</v>
      </c>
      <c r="R18" s="54">
        <f t="shared" si="2"/>
        <v>0</v>
      </c>
      <c r="S18" s="54">
        <f t="shared" si="2"/>
        <v>0</v>
      </c>
      <c r="T18" s="54">
        <f t="shared" si="1"/>
        <v>0</v>
      </c>
    </row>
    <row r="19" spans="1:20" ht="28.5" customHeight="1">
      <c r="A19"/>
      <c r="G19" s="31" t="s">
        <v>205</v>
      </c>
      <c r="H19" s="352">
        <f>SUMIFS(E6:E17,F6:F17,"非課税")</f>
        <v>300</v>
      </c>
      <c r="I19" s="31" t="s">
        <v>206</v>
      </c>
    </row>
    <row r="20" spans="1:20" ht="29.4" customHeight="1">
      <c r="A20" s="18" t="s">
        <v>66</v>
      </c>
      <c r="J20" s="66"/>
      <c r="K20" s="52" t="s">
        <v>67</v>
      </c>
    </row>
  </sheetData>
  <sheetProtection algorithmName="SHA-512" hashValue="gyZmLNVcu93vSIxMaZ0RRUx+PO+/HsI1VFhQ8g1vYj7MAU2f03ubgkWM4FE6VLGe27A2jN+53Wx3NIfrD7n3AA==" saltValue="rSrVlTn1q33SNcm9j+4uBQ==" spinCount="100000" sheet="1" objects="1" scenarios="1" formatRows="0" insertRows="0" deleteRows="0"/>
  <mergeCells count="1">
    <mergeCell ref="J3:T3"/>
  </mergeCells>
  <phoneticPr fontId="2"/>
  <dataValidations count="2">
    <dataValidation type="list" allowBlank="1" showInputMessage="1" showErrorMessage="1" sqref="F6:F17" xr:uid="{04A264D5-CDB3-4FB3-8C79-57D1A5A08327}">
      <formula1>"課税,非課税"</formula1>
    </dataValidation>
    <dataValidation type="whole" operator="greaterThanOrEqual" allowBlank="1" showInputMessage="1" showErrorMessage="1" sqref="D5:E17 K5:T17 F5 C6:C17" xr:uid="{E12D010C-29F1-4AF5-866F-CABDBA3EFDBF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D9E9-55C7-4D63-A48B-0C532C177F5A}">
  <dimension ref="A1:AD24"/>
  <sheetViews>
    <sheetView zoomScale="75" zoomScaleNormal="75" workbookViewId="0">
      <pane xSplit="2" ySplit="4" topLeftCell="C11" activePane="bottomRight" state="frozen"/>
      <selection pane="topRight" activeCell="C1" sqref="C1"/>
      <selection pane="bottomLeft" activeCell="A4" sqref="A4"/>
      <selection pane="bottomRight" activeCell="A4" sqref="A4:D20"/>
    </sheetView>
  </sheetViews>
  <sheetFormatPr defaultRowHeight="18"/>
  <cols>
    <col min="1" max="1" width="13.08203125" customWidth="1"/>
    <col min="2" max="2" width="16.08203125" customWidth="1"/>
    <col min="3" max="3" width="14.5" style="12" customWidth="1"/>
    <col min="4" max="4" width="17" style="12" customWidth="1"/>
    <col min="5" max="5" width="12.4140625" style="12" customWidth="1"/>
    <col min="6" max="15" width="11.08203125" style="12" customWidth="1"/>
    <col min="16" max="16" width="9.9140625" style="12" customWidth="1"/>
    <col min="18" max="18" width="1.58203125" customWidth="1"/>
    <col min="22" max="22" width="5.08203125" customWidth="1"/>
    <col min="23" max="23" width="12.08203125" customWidth="1"/>
    <col min="24" max="24" width="2.9140625" customWidth="1"/>
    <col min="25" max="25" width="10.4140625" customWidth="1"/>
    <col min="31" max="31" width="1.4140625" customWidth="1"/>
  </cols>
  <sheetData>
    <row r="1" spans="1:30" ht="41.4" customHeight="1">
      <c r="A1" s="428"/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30" ht="26.15" customHeight="1">
      <c r="A2" s="18" t="s">
        <v>123</v>
      </c>
      <c r="B2" s="3"/>
      <c r="C2" s="22"/>
      <c r="D2" s="23"/>
      <c r="E2" s="23"/>
      <c r="F2" s="3"/>
      <c r="G2" s="3"/>
      <c r="H2" s="3"/>
      <c r="I2" s="3"/>
      <c r="J2" s="3"/>
      <c r="K2" s="3"/>
      <c r="L2" s="3"/>
      <c r="M2" s="3"/>
      <c r="N2" s="3"/>
      <c r="O2" s="3"/>
      <c r="P2" s="65"/>
    </row>
    <row r="3" spans="1:30" ht="25.5" customHeight="1" thickBot="1">
      <c r="A3" s="18" t="s">
        <v>169</v>
      </c>
      <c r="B3" s="3"/>
      <c r="C3" s="22"/>
      <c r="D3" s="23"/>
      <c r="E3" s="23"/>
      <c r="F3" s="396" t="s">
        <v>5</v>
      </c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4" spans="1:30" ht="37.5" customHeight="1">
      <c r="A4" s="74" t="s">
        <v>7</v>
      </c>
      <c r="B4" s="69" t="s">
        <v>8</v>
      </c>
      <c r="C4" s="75" t="s">
        <v>179</v>
      </c>
      <c r="D4" s="76" t="s">
        <v>10</v>
      </c>
      <c r="E4" s="426" t="s">
        <v>180</v>
      </c>
      <c r="F4" s="359">
        <f>'a.総表（記載例あり）'!K7</f>
        <v>2025</v>
      </c>
      <c r="G4" s="360">
        <f>'a.総表（記載例あり）'!L7</f>
        <v>2026</v>
      </c>
      <c r="H4" s="361">
        <f>'a.総表（記載例あり）'!M7</f>
        <v>2027</v>
      </c>
      <c r="I4" s="361">
        <f>'a.総表（記載例あり）'!N7</f>
        <v>2028</v>
      </c>
      <c r="J4" s="361">
        <f>'a.総表（記載例あり）'!O7</f>
        <v>2029</v>
      </c>
      <c r="K4" s="361">
        <f>'a.総表（記載例あり）'!P7</f>
        <v>2030</v>
      </c>
      <c r="L4" s="362">
        <f>'a.総表（記載例あり）'!Q7</f>
        <v>2031</v>
      </c>
      <c r="M4" s="362">
        <f>'a.総表（記載例あり）'!R7</f>
        <v>2032</v>
      </c>
      <c r="N4" s="362">
        <f>'a.総表（記載例あり）'!S7</f>
        <v>2033</v>
      </c>
      <c r="O4" s="360">
        <f>'a.総表（記載例あり）'!T7</f>
        <v>2034</v>
      </c>
      <c r="P4" s="348" t="s">
        <v>203</v>
      </c>
      <c r="Q4" s="152" t="s">
        <v>181</v>
      </c>
      <c r="R4" s="152"/>
    </row>
    <row r="5" spans="1:30" ht="27.65" customHeight="1">
      <c r="A5" s="2" t="s">
        <v>14</v>
      </c>
      <c r="B5" s="3"/>
      <c r="C5" s="78">
        <f>SUBTOTAL(9,C6:C7)</f>
        <v>1000</v>
      </c>
      <c r="D5" s="301"/>
      <c r="E5" s="427"/>
      <c r="F5" s="77">
        <f t="shared" ref="F5:H5" si="0">SUBTOTAL(9,F6:F7)</f>
        <v>1000</v>
      </c>
      <c r="G5" s="78">
        <f t="shared" si="0"/>
        <v>0</v>
      </c>
      <c r="H5" s="79">
        <f t="shared" si="0"/>
        <v>0</v>
      </c>
      <c r="I5" s="78">
        <f t="shared" ref="I5:O5" si="1">SUBTOTAL(9,I6:I7)</f>
        <v>0</v>
      </c>
      <c r="J5" s="214">
        <f t="shared" si="1"/>
        <v>0</v>
      </c>
      <c r="K5" s="78">
        <f t="shared" si="1"/>
        <v>0</v>
      </c>
      <c r="L5" s="78">
        <f t="shared" si="1"/>
        <v>0</v>
      </c>
      <c r="M5" s="214">
        <f t="shared" si="1"/>
        <v>0</v>
      </c>
      <c r="N5" s="78">
        <f t="shared" si="1"/>
        <v>0</v>
      </c>
      <c r="O5" s="199">
        <f t="shared" si="1"/>
        <v>0</v>
      </c>
      <c r="P5" s="88">
        <f t="shared" ref="P5:P20" si="2">SUM(F5:O5)</f>
        <v>1000</v>
      </c>
    </row>
    <row r="6" spans="1:30" ht="27.65" customHeight="1">
      <c r="A6" s="2"/>
      <c r="B6" s="10" t="s">
        <v>15</v>
      </c>
      <c r="C6" s="317">
        <f>'b.物品費（内訳）'!I21</f>
        <v>1000</v>
      </c>
      <c r="D6" s="295"/>
      <c r="E6" s="427"/>
      <c r="F6" s="292">
        <v>1000</v>
      </c>
      <c r="G6" s="293"/>
      <c r="H6" s="294"/>
      <c r="I6" s="293"/>
      <c r="J6" s="294"/>
      <c r="K6" s="293"/>
      <c r="L6" s="293"/>
      <c r="M6" s="294"/>
      <c r="N6" s="293"/>
      <c r="O6" s="295"/>
      <c r="P6" s="88">
        <f t="shared" si="2"/>
        <v>1000</v>
      </c>
    </row>
    <row r="7" spans="1:30" ht="27.65" customHeight="1">
      <c r="A7" s="17"/>
      <c r="B7" s="9" t="s">
        <v>16</v>
      </c>
      <c r="C7" s="318">
        <f>'b.消耗品費（内訳）'!H19</f>
        <v>0</v>
      </c>
      <c r="D7" s="298"/>
      <c r="E7" s="427"/>
      <c r="F7" s="296"/>
      <c r="G7" s="274"/>
      <c r="H7" s="297"/>
      <c r="I7" s="274"/>
      <c r="J7" s="297"/>
      <c r="K7" s="274"/>
      <c r="L7" s="274"/>
      <c r="M7" s="297"/>
      <c r="N7" s="274"/>
      <c r="O7" s="298"/>
      <c r="P7" s="88">
        <f t="shared" si="2"/>
        <v>0</v>
      </c>
    </row>
    <row r="8" spans="1:30" ht="27.65" customHeight="1">
      <c r="A8" s="2" t="s">
        <v>17</v>
      </c>
      <c r="B8" s="3"/>
      <c r="C8" s="78">
        <f>SUBTOTAL(9,C9:C11)</f>
        <v>24237</v>
      </c>
      <c r="D8" s="301"/>
      <c r="E8" s="427"/>
      <c r="F8" s="77">
        <f t="shared" ref="F8:O8" si="3">SUBTOTAL(9,F9:F10)</f>
        <v>3635</v>
      </c>
      <c r="G8" s="78">
        <f t="shared" si="3"/>
        <v>9200</v>
      </c>
      <c r="H8" s="349">
        <f t="shared" si="3"/>
        <v>9200</v>
      </c>
      <c r="I8" s="78">
        <f t="shared" si="3"/>
        <v>0</v>
      </c>
      <c r="J8" s="79">
        <f t="shared" si="3"/>
        <v>0</v>
      </c>
      <c r="K8" s="78">
        <f t="shared" si="3"/>
        <v>0</v>
      </c>
      <c r="L8" s="78">
        <f t="shared" ref="L8:N8" si="4">SUBTOTAL(9,L9:L10)</f>
        <v>0</v>
      </c>
      <c r="M8" s="79">
        <f t="shared" si="4"/>
        <v>0</v>
      </c>
      <c r="N8" s="78">
        <f t="shared" si="4"/>
        <v>0</v>
      </c>
      <c r="O8" s="199">
        <f t="shared" si="3"/>
        <v>0</v>
      </c>
      <c r="P8" s="88">
        <f t="shared" si="2"/>
        <v>22035</v>
      </c>
    </row>
    <row r="9" spans="1:30" ht="27.65" customHeight="1">
      <c r="A9" s="2"/>
      <c r="B9" s="10" t="s">
        <v>18</v>
      </c>
      <c r="C9" s="317">
        <f>'b.人件費（内訳）'!J22</f>
        <v>21585</v>
      </c>
      <c r="D9" s="295" t="s">
        <v>182</v>
      </c>
      <c r="E9" s="427"/>
      <c r="F9" s="292">
        <v>3185</v>
      </c>
      <c r="G9" s="293">
        <v>9200</v>
      </c>
      <c r="H9" s="347">
        <v>9200</v>
      </c>
      <c r="I9" s="293"/>
      <c r="J9" s="294"/>
      <c r="K9" s="293"/>
      <c r="L9" s="293"/>
      <c r="M9" s="294"/>
      <c r="N9" s="293"/>
      <c r="O9" s="295"/>
      <c r="P9" s="88">
        <f t="shared" si="2"/>
        <v>21585</v>
      </c>
      <c r="S9" s="417" t="s">
        <v>183</v>
      </c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</row>
    <row r="10" spans="1:30" ht="27.65" customHeight="1" thickBot="1">
      <c r="A10" s="17"/>
      <c r="B10" s="9" t="s">
        <v>19</v>
      </c>
      <c r="C10" s="319">
        <f>'b.謝金（内訳）'!G19</f>
        <v>450</v>
      </c>
      <c r="D10" s="298"/>
      <c r="E10" s="427"/>
      <c r="F10" s="296">
        <v>450</v>
      </c>
      <c r="G10" s="274">
        <v>0</v>
      </c>
      <c r="H10" s="297">
        <v>0</v>
      </c>
      <c r="I10" s="274"/>
      <c r="J10" s="297"/>
      <c r="K10" s="274"/>
      <c r="L10" s="274"/>
      <c r="M10" s="297"/>
      <c r="N10" s="274"/>
      <c r="O10" s="298"/>
      <c r="P10" s="88">
        <f t="shared" si="2"/>
        <v>450</v>
      </c>
      <c r="S10" s="18" t="s">
        <v>184</v>
      </c>
    </row>
    <row r="11" spans="1:30" ht="27.65" customHeight="1">
      <c r="A11" s="2" t="s">
        <v>21</v>
      </c>
      <c r="B11" s="3" t="s">
        <v>23</v>
      </c>
      <c r="C11" s="320">
        <f>'b.旅費（内訳）'!H19</f>
        <v>2202</v>
      </c>
      <c r="D11" s="301" t="s">
        <v>185</v>
      </c>
      <c r="E11" s="427"/>
      <c r="F11" s="299"/>
      <c r="G11" s="246">
        <v>2202</v>
      </c>
      <c r="H11" s="300"/>
      <c r="I11" s="246"/>
      <c r="J11" s="300"/>
      <c r="K11" s="246"/>
      <c r="L11" s="246"/>
      <c r="M11" s="300"/>
      <c r="N11" s="246"/>
      <c r="O11" s="301"/>
      <c r="P11" s="88">
        <f t="shared" si="2"/>
        <v>2202</v>
      </c>
      <c r="S11" s="165" t="s">
        <v>186</v>
      </c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7"/>
    </row>
    <row r="12" spans="1:30" ht="27.65" customHeight="1" thickBot="1">
      <c r="A12" s="16" t="s">
        <v>24</v>
      </c>
      <c r="B12" s="5"/>
      <c r="C12" s="81">
        <f>SUBTOTAL(9,C13:C18)</f>
        <v>300</v>
      </c>
      <c r="D12" s="302"/>
      <c r="E12" s="427"/>
      <c r="F12" s="80">
        <f>SUBTOTAL(9,F13:F18)</f>
        <v>300</v>
      </c>
      <c r="G12" s="81">
        <f t="shared" ref="G12:O12" si="5">SUBTOTAL(9,G13:G18)</f>
        <v>0</v>
      </c>
      <c r="H12" s="82">
        <f t="shared" si="5"/>
        <v>0</v>
      </c>
      <c r="I12" s="81">
        <f t="shared" si="5"/>
        <v>0</v>
      </c>
      <c r="J12" s="202">
        <f t="shared" si="5"/>
        <v>0</v>
      </c>
      <c r="K12" s="81">
        <f t="shared" si="5"/>
        <v>0</v>
      </c>
      <c r="L12" s="81">
        <f t="shared" ref="L12:N12" si="6">SUBTOTAL(9,L13:L18)</f>
        <v>0</v>
      </c>
      <c r="M12" s="202">
        <f t="shared" si="6"/>
        <v>0</v>
      </c>
      <c r="N12" s="81">
        <f t="shared" si="6"/>
        <v>0</v>
      </c>
      <c r="O12" s="200">
        <f t="shared" si="5"/>
        <v>0</v>
      </c>
      <c r="P12" s="88">
        <f t="shared" si="2"/>
        <v>300</v>
      </c>
      <c r="S12" s="168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70"/>
    </row>
    <row r="13" spans="1:30" ht="27.65" customHeight="1" thickBot="1">
      <c r="A13" s="2"/>
      <c r="B13" s="10" t="s">
        <v>25</v>
      </c>
      <c r="C13" s="317">
        <f>'b.外注費（内訳）'!H19</f>
        <v>0</v>
      </c>
      <c r="D13" s="295"/>
      <c r="E13" s="427"/>
      <c r="F13" s="292"/>
      <c r="G13" s="293"/>
      <c r="H13" s="294"/>
      <c r="I13" s="293"/>
      <c r="J13" s="294"/>
      <c r="K13" s="293"/>
      <c r="L13" s="293"/>
      <c r="M13" s="294"/>
      <c r="N13" s="293"/>
      <c r="O13" s="295"/>
      <c r="P13" s="88">
        <f t="shared" si="2"/>
        <v>0</v>
      </c>
      <c r="S13" s="171" t="s">
        <v>187</v>
      </c>
      <c r="T13" s="420">
        <v>99</v>
      </c>
      <c r="U13" s="421"/>
      <c r="V13" s="422" t="s">
        <v>188</v>
      </c>
      <c r="W13" s="422"/>
      <c r="X13" s="419">
        <f>ROUND(T13*100/108,0)</f>
        <v>92</v>
      </c>
      <c r="Y13" s="419"/>
      <c r="Z13" s="173" t="s">
        <v>189</v>
      </c>
      <c r="AA13" s="173"/>
      <c r="AB13" s="169"/>
      <c r="AC13" s="169"/>
      <c r="AD13" s="170"/>
    </row>
    <row r="14" spans="1:30" ht="27.65" customHeight="1">
      <c r="A14" s="2"/>
      <c r="B14" s="10" t="s">
        <v>26</v>
      </c>
      <c r="C14" s="317">
        <f>'b.印刷製本費（内訳）'!H19</f>
        <v>0</v>
      </c>
      <c r="D14" s="295"/>
      <c r="E14" s="427"/>
      <c r="F14" s="292"/>
      <c r="G14" s="293"/>
      <c r="H14" s="294"/>
      <c r="I14" s="293"/>
      <c r="J14" s="294"/>
      <c r="K14" s="293"/>
      <c r="L14" s="293"/>
      <c r="M14" s="294"/>
      <c r="N14" s="293"/>
      <c r="O14" s="295"/>
      <c r="P14" s="88">
        <f t="shared" si="2"/>
        <v>0</v>
      </c>
      <c r="S14" s="174"/>
      <c r="T14" s="423">
        <f>X13</f>
        <v>92</v>
      </c>
      <c r="U14" s="423"/>
      <c r="V14" s="422" t="s">
        <v>190</v>
      </c>
      <c r="W14" s="422"/>
      <c r="X14" s="423">
        <f>ROUNDDOWN(T14*110/100,0)</f>
        <v>101</v>
      </c>
      <c r="Y14" s="423"/>
      <c r="Z14" s="175" t="s">
        <v>191</v>
      </c>
      <c r="AA14" s="169"/>
      <c r="AB14" s="169"/>
      <c r="AC14" s="169"/>
      <c r="AD14" s="170"/>
    </row>
    <row r="15" spans="1:30" ht="27.65" customHeight="1" thickBot="1">
      <c r="A15" s="2"/>
      <c r="B15" s="10" t="s">
        <v>27</v>
      </c>
      <c r="C15" s="317">
        <f>'b.会議費（内訳）'!H19</f>
        <v>0</v>
      </c>
      <c r="D15" s="295"/>
      <c r="E15" s="427"/>
      <c r="F15" s="292"/>
      <c r="G15" s="293"/>
      <c r="H15" s="294"/>
      <c r="I15" s="293"/>
      <c r="J15" s="294"/>
      <c r="K15" s="293"/>
      <c r="L15" s="293"/>
      <c r="M15" s="294"/>
      <c r="N15" s="293"/>
      <c r="O15" s="295"/>
      <c r="P15" s="88">
        <f t="shared" si="2"/>
        <v>0</v>
      </c>
      <c r="S15" s="174"/>
      <c r="T15" s="412">
        <f>X13</f>
        <v>92</v>
      </c>
      <c r="U15" s="412"/>
      <c r="V15" s="429" t="s">
        <v>192</v>
      </c>
      <c r="W15" s="429"/>
      <c r="X15" s="412">
        <f>ROUNDDOWN(T15*108/100,0)</f>
        <v>99</v>
      </c>
      <c r="Y15" s="412"/>
      <c r="Z15" s="173" t="s">
        <v>193</v>
      </c>
      <c r="AA15" s="169"/>
      <c r="AB15" s="169"/>
      <c r="AC15" s="169"/>
      <c r="AD15" s="170"/>
    </row>
    <row r="16" spans="1:30" ht="27.65" customHeight="1" thickBot="1">
      <c r="A16" s="2"/>
      <c r="B16" s="10" t="s">
        <v>29</v>
      </c>
      <c r="C16" s="317">
        <f>'b.通信運搬費（内訳）'!H19</f>
        <v>0</v>
      </c>
      <c r="D16" s="295"/>
      <c r="E16" s="427"/>
      <c r="F16" s="292"/>
      <c r="G16" s="293"/>
      <c r="H16" s="294"/>
      <c r="I16" s="293"/>
      <c r="J16" s="294"/>
      <c r="K16" s="293"/>
      <c r="L16" s="293"/>
      <c r="M16" s="294"/>
      <c r="N16" s="293"/>
      <c r="O16" s="295"/>
      <c r="P16" s="88">
        <f t="shared" si="2"/>
        <v>0</v>
      </c>
      <c r="S16" s="174"/>
      <c r="T16" s="413">
        <f>X14</f>
        <v>101</v>
      </c>
      <c r="U16" s="414"/>
      <c r="V16" s="172" t="s">
        <v>194</v>
      </c>
      <c r="W16" s="176">
        <f>X15</f>
        <v>99</v>
      </c>
      <c r="X16" s="177" t="s">
        <v>195</v>
      </c>
      <c r="Y16" s="178">
        <f>T16-W16</f>
        <v>2</v>
      </c>
      <c r="Z16" s="173" t="s">
        <v>196</v>
      </c>
      <c r="AA16" s="169"/>
      <c r="AB16" s="169"/>
      <c r="AC16" s="169"/>
      <c r="AD16" s="170"/>
    </row>
    <row r="17" spans="1:30" ht="27.65" customHeight="1" thickTop="1" thickBot="1">
      <c r="A17" s="2"/>
      <c r="B17" s="10" t="s">
        <v>30</v>
      </c>
      <c r="C17" s="317">
        <f>'b.光熱水料（内訳）'!H19</f>
        <v>0</v>
      </c>
      <c r="D17" s="295"/>
      <c r="E17" s="427"/>
      <c r="F17" s="292"/>
      <c r="G17" s="293"/>
      <c r="H17" s="294"/>
      <c r="I17" s="293"/>
      <c r="J17" s="294"/>
      <c r="K17" s="293"/>
      <c r="L17" s="293"/>
      <c r="M17" s="294"/>
      <c r="N17" s="293"/>
      <c r="O17" s="295"/>
      <c r="P17" s="88">
        <f t="shared" si="2"/>
        <v>0</v>
      </c>
      <c r="S17" s="179"/>
      <c r="T17" s="180"/>
      <c r="U17" s="180"/>
      <c r="V17" s="180"/>
      <c r="W17" s="180"/>
      <c r="X17" s="180"/>
      <c r="Y17" s="180"/>
      <c r="Z17" s="180"/>
      <c r="AA17" s="181"/>
      <c r="AB17" s="182" t="s">
        <v>197</v>
      </c>
      <c r="AC17" s="180"/>
      <c r="AD17" s="183"/>
    </row>
    <row r="18" spans="1:30" ht="27.65" customHeight="1" thickBot="1">
      <c r="A18" s="2"/>
      <c r="B18" s="72" t="s">
        <v>31</v>
      </c>
      <c r="C18" s="319">
        <f>'b.その他（諸経費）（内訳）'!H19</f>
        <v>300</v>
      </c>
      <c r="D18" s="301"/>
      <c r="E18" s="427"/>
      <c r="F18" s="299">
        <v>300</v>
      </c>
      <c r="G18" s="246"/>
      <c r="H18" s="300"/>
      <c r="I18" s="246"/>
      <c r="J18" s="300"/>
      <c r="K18" s="246"/>
      <c r="L18" s="246"/>
      <c r="M18" s="300"/>
      <c r="N18" s="246"/>
      <c r="O18" s="301"/>
      <c r="P18" s="88">
        <f t="shared" si="2"/>
        <v>300</v>
      </c>
      <c r="T18" s="415" t="s">
        <v>198</v>
      </c>
      <c r="U18" s="415"/>
      <c r="V18" s="415"/>
      <c r="W18" s="415"/>
      <c r="X18" s="415"/>
      <c r="Y18" s="415"/>
      <c r="Z18" s="415"/>
      <c r="AA18" s="415"/>
      <c r="AB18" s="415"/>
      <c r="AC18" s="415"/>
    </row>
    <row r="19" spans="1:30" ht="32.4" customHeight="1" thickTop="1" thickBot="1">
      <c r="A19" s="424" t="s">
        <v>199</v>
      </c>
      <c r="B19" s="425"/>
      <c r="C19" s="86">
        <f>SUBTOTAL(9,C5:C18)</f>
        <v>25537</v>
      </c>
      <c r="D19" s="73"/>
      <c r="E19" s="190"/>
      <c r="F19" s="83">
        <f t="shared" ref="F19:O19" si="7">SUBTOTAL(9,F5:F18)</f>
        <v>4935</v>
      </c>
      <c r="G19" s="84">
        <f t="shared" si="7"/>
        <v>11402</v>
      </c>
      <c r="H19" s="85">
        <f t="shared" si="7"/>
        <v>9200</v>
      </c>
      <c r="I19" s="84">
        <f t="shared" si="7"/>
        <v>0</v>
      </c>
      <c r="J19" s="203">
        <f t="shared" si="7"/>
        <v>0</v>
      </c>
      <c r="K19" s="84">
        <f t="shared" si="7"/>
        <v>0</v>
      </c>
      <c r="L19" s="84">
        <f t="shared" ref="L19:N19" si="8">SUBTOTAL(9,L5:L18)</f>
        <v>0</v>
      </c>
      <c r="M19" s="203">
        <f t="shared" si="8"/>
        <v>0</v>
      </c>
      <c r="N19" s="84">
        <f t="shared" si="8"/>
        <v>0</v>
      </c>
      <c r="O19" s="201">
        <f t="shared" si="7"/>
        <v>0</v>
      </c>
      <c r="P19" s="87">
        <f t="shared" si="2"/>
        <v>25537</v>
      </c>
      <c r="T19" s="416"/>
      <c r="U19" s="416"/>
      <c r="V19" s="416"/>
      <c r="W19" s="416"/>
      <c r="X19" s="416"/>
      <c r="Y19" s="416"/>
      <c r="Z19" s="416"/>
      <c r="AA19" s="416"/>
      <c r="AB19" s="416"/>
      <c r="AC19" s="416"/>
    </row>
    <row r="20" spans="1:30" ht="35.15" customHeight="1" thickBot="1">
      <c r="B20" s="62" t="s">
        <v>200</v>
      </c>
      <c r="C20" s="107">
        <f>C19*0.1</f>
        <v>2553.7000000000003</v>
      </c>
      <c r="F20" s="367">
        <f>ROUND(F19*0.1,0)</f>
        <v>494</v>
      </c>
      <c r="G20" s="368">
        <f t="shared" ref="G20:O20" si="9">ROUND(G19*0.1,0)</f>
        <v>1140</v>
      </c>
      <c r="H20" s="368">
        <f>ROUND(H19*0.1,0)</f>
        <v>920</v>
      </c>
      <c r="I20" s="368">
        <f t="shared" si="9"/>
        <v>0</v>
      </c>
      <c r="J20" s="368">
        <f t="shared" si="9"/>
        <v>0</v>
      </c>
      <c r="K20" s="368">
        <f t="shared" si="9"/>
        <v>0</v>
      </c>
      <c r="L20" s="368">
        <f t="shared" si="9"/>
        <v>0</v>
      </c>
      <c r="M20" s="368">
        <f t="shared" si="9"/>
        <v>0</v>
      </c>
      <c r="N20" s="368">
        <f t="shared" si="9"/>
        <v>0</v>
      </c>
      <c r="O20" s="369">
        <f t="shared" si="9"/>
        <v>0</v>
      </c>
      <c r="P20" s="108">
        <f t="shared" si="2"/>
        <v>2554</v>
      </c>
    </row>
    <row r="22" spans="1:30">
      <c r="D22" s="66"/>
      <c r="E22" s="52" t="s">
        <v>67</v>
      </c>
      <c r="F22"/>
    </row>
    <row r="23" spans="1:30" ht="3.9" customHeight="1">
      <c r="D23" s="55"/>
      <c r="E23" s="52"/>
      <c r="F23"/>
    </row>
    <row r="24" spans="1:30">
      <c r="D24" s="94"/>
      <c r="E24" s="52" t="s">
        <v>67</v>
      </c>
    </row>
  </sheetData>
  <sheetProtection algorithmName="SHA-512" hashValue="jeGTYTAhhi9e4f+TP63C9BcTUHjjp0ef2yQzvRUF2x/fCyq1ecy6eghmcrD04nXkx7JQ2QsFABIKym2CHOFunw==" saltValue="SVZhvApve3yU2R0YNxSOPg==" spinCount="100000" sheet="1" objects="1" scenarios="1"/>
  <mergeCells count="16">
    <mergeCell ref="A19:B19"/>
    <mergeCell ref="E4:E18"/>
    <mergeCell ref="F3:P3"/>
    <mergeCell ref="A1:P1"/>
    <mergeCell ref="V13:W13"/>
    <mergeCell ref="V15:W15"/>
    <mergeCell ref="X15:Y15"/>
    <mergeCell ref="T15:U15"/>
    <mergeCell ref="T16:U16"/>
    <mergeCell ref="T18:AC19"/>
    <mergeCell ref="S9:AD9"/>
    <mergeCell ref="X13:Y13"/>
    <mergeCell ref="T13:U13"/>
    <mergeCell ref="V14:W14"/>
    <mergeCell ref="X14:Y14"/>
    <mergeCell ref="T14:U14"/>
  </mergeCells>
  <phoneticPr fontId="2"/>
  <dataValidations count="2">
    <dataValidation type="whole" operator="greaterThan" allowBlank="1" showInputMessage="1" showErrorMessage="1" sqref="F6:O7" xr:uid="{D2BA9F74-C9ED-4736-B373-A1F9DE04D08C}">
      <formula1>0</formula1>
    </dataValidation>
    <dataValidation type="whole" operator="greaterThanOrEqual" allowBlank="1" showInputMessage="1" showErrorMessage="1" sqref="F9:O11 F13:O18" xr:uid="{34632292-F451-447B-9443-8909F9D051E8}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C891-9A56-4225-B1AC-1336134DE94B}">
  <dimension ref="A2:U22"/>
  <sheetViews>
    <sheetView view="pageBreakPreview" zoomScale="98" zoomScaleNormal="75" zoomScaleSheetLayoutView="9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3" sqref="H23"/>
    </sheetView>
  </sheetViews>
  <sheetFormatPr defaultRowHeight="18"/>
  <cols>
    <col min="1" max="1" width="22.4140625" style="3" customWidth="1"/>
    <col min="2" max="2" width="22.08203125" style="3" customWidth="1"/>
    <col min="3" max="3" width="8.58203125" style="22"/>
    <col min="4" max="4" width="11.58203125" style="23" customWidth="1"/>
    <col min="5" max="5" width="19.4140625" style="23" customWidth="1"/>
    <col min="6" max="6" width="10.6640625" style="23" customWidth="1"/>
    <col min="7" max="7" width="13.58203125" style="23" customWidth="1"/>
    <col min="8" max="8" width="19.9140625" style="3" customWidth="1"/>
    <col min="9" max="9" width="17.4140625" style="3" customWidth="1"/>
    <col min="10" max="10" width="8.4140625" style="3" customWidth="1"/>
    <col min="11" max="11" width="12.9140625" style="12" customWidth="1"/>
    <col min="12" max="21" width="10.08203125" style="12" customWidth="1"/>
  </cols>
  <sheetData>
    <row r="2" spans="1:21" ht="23.4" customHeight="1">
      <c r="A2" s="62" t="s">
        <v>47</v>
      </c>
    </row>
    <row r="3" spans="1:21" ht="23" thickBot="1">
      <c r="A3" s="62" t="s">
        <v>48</v>
      </c>
      <c r="K3" s="396" t="s">
        <v>5</v>
      </c>
      <c r="L3" s="396"/>
      <c r="M3" s="396"/>
      <c r="N3" s="396"/>
      <c r="O3" s="396"/>
      <c r="P3" s="396"/>
      <c r="Q3" s="396"/>
      <c r="R3" s="396"/>
      <c r="S3" s="396"/>
      <c r="T3" s="396"/>
      <c r="U3" s="396"/>
    </row>
    <row r="4" spans="1:21" s="20" customFormat="1" ht="39" customHeight="1" thickBot="1">
      <c r="A4" s="24" t="s">
        <v>50</v>
      </c>
      <c r="B4" s="25" t="s">
        <v>51</v>
      </c>
      <c r="C4" s="25" t="s">
        <v>52</v>
      </c>
      <c r="D4" s="26" t="s">
        <v>223</v>
      </c>
      <c r="E4" s="308" t="s">
        <v>215</v>
      </c>
      <c r="F4" s="308" t="s">
        <v>214</v>
      </c>
      <c r="G4" s="308" t="s">
        <v>201</v>
      </c>
      <c r="H4" s="25" t="s">
        <v>202</v>
      </c>
      <c r="I4" s="27" t="s">
        <v>54</v>
      </c>
      <c r="J4" s="22"/>
      <c r="K4" s="57" t="s">
        <v>203</v>
      </c>
      <c r="L4" s="346">
        <f>'a.総表（記載例あり）'!K7</f>
        <v>2025</v>
      </c>
      <c r="M4" s="346">
        <f>'a.総表（記載例あり）'!L7</f>
        <v>2026</v>
      </c>
      <c r="N4" s="346">
        <f>'a.総表（記載例あり）'!M7</f>
        <v>2027</v>
      </c>
      <c r="O4" s="346">
        <f>'a.総表（記載例あり）'!N7</f>
        <v>2028</v>
      </c>
      <c r="P4" s="346">
        <f>'a.総表（記載例あり）'!O7</f>
        <v>2029</v>
      </c>
      <c r="Q4" s="346">
        <f>'a.総表（記載例あり）'!P7</f>
        <v>2030</v>
      </c>
      <c r="R4" s="346">
        <f>'a.総表（記載例あり）'!Q7</f>
        <v>2031</v>
      </c>
      <c r="S4" s="346">
        <f>'a.総表（記載例あり）'!R7</f>
        <v>2032</v>
      </c>
      <c r="T4" s="346">
        <f>'a.総表（記載例あり）'!S7</f>
        <v>2033</v>
      </c>
      <c r="U4" s="346">
        <f>'a.総表（記載例あり）'!T7</f>
        <v>2034</v>
      </c>
    </row>
    <row r="5" spans="1:21" s="249" customFormat="1" ht="29.4" customHeight="1">
      <c r="A5" s="226" t="s">
        <v>55</v>
      </c>
      <c r="B5" s="227"/>
      <c r="C5" s="228"/>
      <c r="D5" s="229"/>
      <c r="E5" s="229"/>
      <c r="F5" s="229"/>
      <c r="G5" s="229"/>
      <c r="H5" s="227"/>
      <c r="I5" s="230"/>
      <c r="J5" s="248"/>
      <c r="K5" s="247"/>
      <c r="L5" s="246"/>
      <c r="M5" s="246"/>
      <c r="N5" s="246"/>
      <c r="O5" s="246"/>
      <c r="P5" s="246"/>
      <c r="Q5" s="246"/>
      <c r="R5" s="246"/>
      <c r="S5" s="246"/>
      <c r="T5" s="246"/>
      <c r="U5" s="246"/>
    </row>
    <row r="6" spans="1:21" s="249" customFormat="1" ht="36">
      <c r="A6" s="231" t="s">
        <v>56</v>
      </c>
      <c r="B6" s="232" t="s">
        <v>57</v>
      </c>
      <c r="C6" s="233">
        <v>1</v>
      </c>
      <c r="D6" s="234">
        <v>7550000</v>
      </c>
      <c r="E6" s="234">
        <v>7550</v>
      </c>
      <c r="F6" s="234" t="s">
        <v>219</v>
      </c>
      <c r="G6" s="234"/>
      <c r="H6" s="233" t="s">
        <v>58</v>
      </c>
      <c r="I6" s="235" t="s">
        <v>59</v>
      </c>
      <c r="J6" s="248"/>
      <c r="K6" s="247">
        <f t="shared" ref="K6:K19" si="0">SUM(L6:U6)</f>
        <v>7550</v>
      </c>
      <c r="L6" s="246"/>
      <c r="M6" s="246">
        <v>7550</v>
      </c>
      <c r="N6" s="246"/>
      <c r="O6" s="246"/>
      <c r="P6" s="246"/>
      <c r="Q6" s="246"/>
      <c r="R6" s="246"/>
      <c r="S6" s="246"/>
      <c r="T6" s="246"/>
      <c r="U6" s="246"/>
    </row>
    <row r="7" spans="1:21" s="249" customFormat="1">
      <c r="A7" s="236"/>
      <c r="B7" s="232"/>
      <c r="C7" s="233"/>
      <c r="D7" s="234"/>
      <c r="E7" s="237"/>
      <c r="F7" s="234"/>
      <c r="G7" s="234"/>
      <c r="H7" s="232"/>
      <c r="I7" s="235"/>
      <c r="J7" s="248"/>
      <c r="K7" s="247">
        <f t="shared" si="0"/>
        <v>0</v>
      </c>
      <c r="L7" s="246"/>
      <c r="M7" s="246"/>
      <c r="N7" s="246"/>
      <c r="O7" s="246"/>
      <c r="P7" s="246"/>
      <c r="Q7" s="246"/>
      <c r="R7" s="246"/>
      <c r="S7" s="246"/>
      <c r="T7" s="246"/>
      <c r="U7" s="246"/>
    </row>
    <row r="8" spans="1:21" s="249" customFormat="1">
      <c r="A8" s="236"/>
      <c r="B8" s="232"/>
      <c r="C8" s="233"/>
      <c r="D8" s="335"/>
      <c r="E8" s="234"/>
      <c r="F8" s="336"/>
      <c r="G8" s="234"/>
      <c r="H8" s="232"/>
      <c r="I8" s="235"/>
      <c r="J8" s="248"/>
      <c r="K8" s="247">
        <f t="shared" ref="K8" si="1">SUM(L8:U8)</f>
        <v>0</v>
      </c>
      <c r="L8" s="246"/>
      <c r="M8" s="246"/>
      <c r="N8" s="246"/>
      <c r="O8" s="246"/>
      <c r="P8" s="246"/>
      <c r="Q8" s="246"/>
      <c r="R8" s="246"/>
      <c r="S8" s="246"/>
      <c r="T8" s="246"/>
      <c r="U8" s="246"/>
    </row>
    <row r="9" spans="1:21" s="249" customFormat="1">
      <c r="A9" s="236"/>
      <c r="B9" s="232"/>
      <c r="C9" s="233"/>
      <c r="D9" s="234"/>
      <c r="E9" s="337"/>
      <c r="F9" s="234"/>
      <c r="G9" s="234"/>
      <c r="H9" s="232"/>
      <c r="I9" s="235"/>
      <c r="J9" s="248"/>
      <c r="K9" s="247">
        <f t="shared" si="0"/>
        <v>0</v>
      </c>
      <c r="L9" s="246"/>
      <c r="M9" s="246"/>
      <c r="N9" s="246"/>
      <c r="O9" s="246"/>
      <c r="P9" s="246"/>
      <c r="Q9" s="246"/>
      <c r="R9" s="246"/>
      <c r="S9" s="246"/>
      <c r="T9" s="246"/>
      <c r="U9" s="246"/>
    </row>
    <row r="10" spans="1:21" s="249" customFormat="1">
      <c r="A10" s="236"/>
      <c r="B10" s="232"/>
      <c r="C10" s="233"/>
      <c r="D10" s="234"/>
      <c r="E10" s="234"/>
      <c r="F10" s="234"/>
      <c r="G10" s="234"/>
      <c r="H10" s="232"/>
      <c r="I10" s="235"/>
      <c r="J10" s="248"/>
      <c r="K10" s="247">
        <f t="shared" si="0"/>
        <v>0</v>
      </c>
      <c r="L10" s="246"/>
      <c r="M10" s="246"/>
      <c r="N10" s="246"/>
      <c r="O10" s="246"/>
      <c r="P10" s="246"/>
      <c r="Q10" s="246"/>
      <c r="R10" s="246"/>
      <c r="S10" s="246"/>
      <c r="T10" s="246"/>
      <c r="U10" s="246"/>
    </row>
    <row r="11" spans="1:21" s="249" customFormat="1">
      <c r="A11" s="236"/>
      <c r="B11" s="232"/>
      <c r="C11" s="233"/>
      <c r="D11" s="234"/>
      <c r="E11" s="234"/>
      <c r="F11" s="234"/>
      <c r="G11" s="234"/>
      <c r="H11" s="232"/>
      <c r="I11" s="235"/>
      <c r="J11" s="248"/>
      <c r="K11" s="247">
        <f t="shared" si="0"/>
        <v>0</v>
      </c>
      <c r="L11" s="246"/>
      <c r="M11" s="246"/>
      <c r="N11" s="246"/>
      <c r="O11" s="246"/>
      <c r="P11" s="246"/>
      <c r="Q11" s="246"/>
      <c r="R11" s="246"/>
      <c r="S11" s="246"/>
      <c r="T11" s="246"/>
      <c r="U11" s="246"/>
    </row>
    <row r="12" spans="1:21" s="249" customFormat="1" ht="24.65" customHeight="1">
      <c r="A12" s="238" t="s">
        <v>60</v>
      </c>
      <c r="B12" s="232"/>
      <c r="C12" s="233"/>
      <c r="D12" s="234"/>
      <c r="E12" s="234"/>
      <c r="F12" s="234"/>
      <c r="G12" s="234"/>
      <c r="H12" s="232"/>
      <c r="I12" s="235"/>
      <c r="J12" s="248"/>
      <c r="K12" s="247">
        <f t="shared" si="0"/>
        <v>0</v>
      </c>
      <c r="L12" s="246"/>
      <c r="M12" s="246"/>
      <c r="N12" s="246"/>
      <c r="O12" s="246"/>
      <c r="P12" s="246"/>
      <c r="Q12" s="246"/>
      <c r="R12" s="246"/>
      <c r="S12" s="246"/>
      <c r="T12" s="246"/>
      <c r="U12" s="246"/>
    </row>
    <row r="13" spans="1:21" s="249" customFormat="1" ht="36">
      <c r="A13" s="231" t="s">
        <v>61</v>
      </c>
      <c r="B13" s="232"/>
      <c r="C13" s="233">
        <v>1</v>
      </c>
      <c r="D13" s="234">
        <v>1000000</v>
      </c>
      <c r="E13" s="234">
        <v>1000</v>
      </c>
      <c r="F13" s="234" t="s">
        <v>204</v>
      </c>
      <c r="G13" s="234"/>
      <c r="H13" s="233" t="s">
        <v>62</v>
      </c>
      <c r="I13" s="235" t="s">
        <v>63</v>
      </c>
      <c r="J13" s="248"/>
      <c r="K13" s="247">
        <f t="shared" si="0"/>
        <v>1000</v>
      </c>
      <c r="L13" s="246"/>
      <c r="M13" s="246">
        <v>1000</v>
      </c>
      <c r="N13" s="246"/>
      <c r="O13" s="246"/>
      <c r="P13" s="246"/>
      <c r="Q13" s="246"/>
      <c r="R13" s="246"/>
      <c r="S13" s="246"/>
      <c r="T13" s="246"/>
      <c r="U13" s="246"/>
    </row>
    <row r="14" spans="1:21" s="249" customFormat="1">
      <c r="A14" s="236"/>
      <c r="B14" s="232"/>
      <c r="C14" s="233"/>
      <c r="D14" s="234"/>
      <c r="E14" s="234"/>
      <c r="F14" s="234"/>
      <c r="G14" s="234"/>
      <c r="H14" s="232"/>
      <c r="I14" s="235"/>
      <c r="J14" s="248"/>
      <c r="K14" s="247">
        <f t="shared" si="0"/>
        <v>0</v>
      </c>
      <c r="L14" s="246"/>
      <c r="M14" s="246"/>
      <c r="N14" s="246"/>
      <c r="O14" s="246"/>
      <c r="P14" s="246"/>
      <c r="Q14" s="246"/>
      <c r="R14" s="246"/>
      <c r="S14" s="246"/>
      <c r="T14" s="246"/>
      <c r="U14" s="246"/>
    </row>
    <row r="15" spans="1:21" s="249" customFormat="1">
      <c r="A15" s="236"/>
      <c r="B15" s="232"/>
      <c r="C15" s="233"/>
      <c r="D15" s="234"/>
      <c r="E15" s="234"/>
      <c r="F15" s="234"/>
      <c r="G15" s="234"/>
      <c r="H15" s="232"/>
      <c r="I15" s="235"/>
      <c r="J15" s="248"/>
      <c r="K15" s="247">
        <f t="shared" ref="K15" si="2">SUM(L15:U15)</f>
        <v>0</v>
      </c>
      <c r="L15" s="246"/>
      <c r="M15" s="246"/>
      <c r="N15" s="246"/>
      <c r="O15" s="246"/>
      <c r="P15" s="246"/>
      <c r="Q15" s="246"/>
      <c r="R15" s="246"/>
      <c r="S15" s="246"/>
      <c r="T15" s="246"/>
      <c r="U15" s="246"/>
    </row>
    <row r="16" spans="1:21" s="249" customFormat="1">
      <c r="A16" s="236"/>
      <c r="B16" s="232"/>
      <c r="C16" s="233"/>
      <c r="D16" s="234"/>
      <c r="E16" s="234"/>
      <c r="F16" s="234"/>
      <c r="G16" s="234"/>
      <c r="H16" s="232"/>
      <c r="I16" s="235"/>
      <c r="J16" s="248"/>
      <c r="K16" s="247">
        <f t="shared" si="0"/>
        <v>0</v>
      </c>
      <c r="L16" s="246"/>
      <c r="M16" s="246"/>
      <c r="N16" s="246"/>
      <c r="O16" s="246"/>
      <c r="P16" s="246"/>
      <c r="Q16" s="246"/>
      <c r="R16" s="246"/>
      <c r="S16" s="246"/>
      <c r="T16" s="246"/>
      <c r="U16" s="246"/>
    </row>
    <row r="17" spans="1:21" s="249" customFormat="1">
      <c r="A17" s="236"/>
      <c r="B17" s="232"/>
      <c r="C17" s="233"/>
      <c r="D17" s="234"/>
      <c r="E17" s="234"/>
      <c r="F17" s="234"/>
      <c r="G17" s="234"/>
      <c r="H17" s="232"/>
      <c r="I17" s="235"/>
      <c r="J17" s="248"/>
      <c r="K17" s="247">
        <f t="shared" si="0"/>
        <v>0</v>
      </c>
      <c r="L17" s="246"/>
      <c r="M17" s="246"/>
      <c r="N17" s="246"/>
      <c r="O17" s="246"/>
      <c r="P17" s="246"/>
      <c r="Q17" s="246"/>
      <c r="R17" s="246"/>
      <c r="S17" s="246"/>
      <c r="T17" s="246"/>
      <c r="U17" s="246"/>
    </row>
    <row r="18" spans="1:21" s="249" customFormat="1">
      <c r="A18" s="236"/>
      <c r="B18" s="232"/>
      <c r="C18" s="233"/>
      <c r="D18" s="234"/>
      <c r="E18" s="234"/>
      <c r="F18" s="234"/>
      <c r="G18" s="234"/>
      <c r="H18" s="232"/>
      <c r="I18" s="235"/>
      <c r="J18" s="248"/>
      <c r="K18" s="247">
        <f t="shared" si="0"/>
        <v>0</v>
      </c>
      <c r="L18" s="246"/>
      <c r="M18" s="246"/>
      <c r="N18" s="246"/>
      <c r="O18" s="246"/>
      <c r="P18" s="246"/>
      <c r="Q18" s="246"/>
      <c r="R18" s="246"/>
      <c r="S18" s="246"/>
      <c r="T18" s="246"/>
      <c r="U18" s="246"/>
    </row>
    <row r="19" spans="1:21" s="249" customFormat="1" ht="18.5" thickBot="1">
      <c r="A19" s="239"/>
      <c r="B19" s="240"/>
      <c r="C19" s="241"/>
      <c r="D19" s="242"/>
      <c r="E19" s="242"/>
      <c r="F19" s="243"/>
      <c r="G19" s="243"/>
      <c r="H19" s="244"/>
      <c r="I19" s="245"/>
      <c r="J19" s="248"/>
      <c r="K19" s="247">
        <f t="shared" si="0"/>
        <v>0</v>
      </c>
      <c r="L19" s="246"/>
      <c r="M19" s="246"/>
      <c r="N19" s="246"/>
      <c r="O19" s="246"/>
      <c r="P19" s="246"/>
      <c r="Q19" s="246"/>
      <c r="R19" s="246"/>
      <c r="S19" s="246"/>
      <c r="T19" s="246"/>
      <c r="U19" s="246"/>
    </row>
    <row r="20" spans="1:21" ht="30.9" customHeight="1" thickTop="1" thickBot="1">
      <c r="A20" s="35"/>
      <c r="B20" s="36"/>
      <c r="C20" s="37"/>
      <c r="D20" s="38" t="s">
        <v>64</v>
      </c>
      <c r="E20" s="59">
        <f>SUBTOTAL(109,E6:E19)</f>
        <v>8550</v>
      </c>
      <c r="F20" s="41"/>
      <c r="G20" s="41"/>
      <c r="H20" s="41"/>
      <c r="I20" s="39"/>
      <c r="J20" s="56"/>
      <c r="K20" s="64">
        <f t="shared" ref="K20:Q20" si="3">SUBTOTAL(109,K5:K19)</f>
        <v>8550</v>
      </c>
      <c r="L20" s="54">
        <f t="shared" si="3"/>
        <v>0</v>
      </c>
      <c r="M20" s="54">
        <f t="shared" si="3"/>
        <v>8550</v>
      </c>
      <c r="N20" s="54">
        <f t="shared" si="3"/>
        <v>0</v>
      </c>
      <c r="O20" s="54">
        <f t="shared" si="3"/>
        <v>0</v>
      </c>
      <c r="P20" s="54">
        <f t="shared" si="3"/>
        <v>0</v>
      </c>
      <c r="Q20" s="54">
        <f t="shared" si="3"/>
        <v>0</v>
      </c>
      <c r="R20" s="54">
        <f>SUBTOTAL(109,R5:R19)</f>
        <v>0</v>
      </c>
      <c r="S20" s="54">
        <f>SUBTOTAL(109,S5:S19)</f>
        <v>0</v>
      </c>
      <c r="T20" s="54">
        <f>SUBTOTAL(109,T5:T19)</f>
        <v>0</v>
      </c>
      <c r="U20" s="54">
        <f>SUBTOTAL(109,U5:U19)</f>
        <v>0</v>
      </c>
    </row>
    <row r="21" spans="1:21" ht="28.5" customHeight="1">
      <c r="A21" s="18" t="s">
        <v>65</v>
      </c>
      <c r="H21" s="225" t="s">
        <v>205</v>
      </c>
      <c r="I21" s="350">
        <f>SUMIFS(E6:E19,F6:F19,"非課税")</f>
        <v>1000</v>
      </c>
      <c r="J21" s="314" t="s">
        <v>206</v>
      </c>
    </row>
    <row r="22" spans="1:21" ht="30.9" customHeight="1">
      <c r="A22" s="18" t="s">
        <v>66</v>
      </c>
      <c r="H22" s="5"/>
      <c r="I22" s="5"/>
      <c r="J22" s="5"/>
      <c r="K22" s="66"/>
      <c r="L22" s="52" t="s">
        <v>67</v>
      </c>
    </row>
  </sheetData>
  <sheetProtection algorithmName="SHA-512" hashValue="Wu43UxBDUchv9JNdztciip/2YrH/nKdjZHQw+PN/GCBShxp7VXks6SXXVH3SZtzUjeuMbnSQjzhMbz7n9fpfiA==" saltValue="ZOQ4J1y6mOkz9cA8E//miw==" spinCount="100000" sheet="1" formatRows="0" insertRows="0" deleteRows="0"/>
  <dataConsolidate/>
  <mergeCells count="1">
    <mergeCell ref="K3:U3"/>
  </mergeCells>
  <phoneticPr fontId="2"/>
  <dataValidations count="2">
    <dataValidation type="whole" operator="greaterThanOrEqual" allowBlank="1" showInputMessage="1" showErrorMessage="1" sqref="D6:E6 E8 D7:D8 L5:U19 C6:C11 C13:C19 E7 D9:D19 E9:E12 E14:E19 E13" xr:uid="{0862D78B-4EE3-42BB-A505-A889013529E2}">
      <formula1>0</formula1>
    </dataValidation>
    <dataValidation type="list" allowBlank="1" showInputMessage="1" showErrorMessage="1" sqref="F5:F19" xr:uid="{9A488503-E025-4CB2-B4C7-BC1AFAD879DA}">
      <formula1>"課税,非課税"</formula1>
    </dataValidation>
  </dataValidations>
  <pageMargins left="0.7" right="0.7" top="0.75" bottom="0.75" header="0.3" footer="0.3"/>
  <pageSetup paperSize="9" scale="48" orientation="portrait" r:id="rId1"/>
  <colBreaks count="1" manualBreakCount="1">
    <brk id="10" max="1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9850-7175-4560-9E3E-CDDC59DC2758}">
  <dimension ref="A2:S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RowHeight="18"/>
  <cols>
    <col min="1" max="1" width="22.08203125" style="3" customWidth="1"/>
    <col min="2" max="2" width="33.9140625" style="3" customWidth="1"/>
    <col min="3" max="3" width="8.58203125" style="22"/>
    <col min="4" max="4" width="14.6640625" style="23" customWidth="1"/>
    <col min="5" max="6" width="15.08203125" style="23" customWidth="1"/>
    <col min="7" max="7" width="23.4140625" style="3" customWidth="1"/>
    <col min="8" max="8" width="14.5" style="3" customWidth="1"/>
    <col min="9" max="19" width="12.58203125" customWidth="1"/>
  </cols>
  <sheetData>
    <row r="2" spans="1:19" ht="30.65" customHeight="1">
      <c r="A2" s="62" t="s">
        <v>68</v>
      </c>
    </row>
    <row r="3" spans="1:19" ht="20.399999999999999" customHeight="1" thickBot="1">
      <c r="A3" s="62" t="s">
        <v>69</v>
      </c>
      <c r="I3" s="396" t="s">
        <v>5</v>
      </c>
      <c r="J3" s="396"/>
      <c r="K3" s="396"/>
      <c r="L3" s="396"/>
      <c r="M3" s="396"/>
      <c r="N3" s="396"/>
      <c r="O3" s="396"/>
      <c r="P3" s="396"/>
      <c r="Q3" s="396"/>
      <c r="R3" s="396"/>
      <c r="S3" s="396"/>
    </row>
    <row r="4" spans="1:19" s="20" customFormat="1" ht="36.5" thickBot="1">
      <c r="A4" s="24" t="s">
        <v>70</v>
      </c>
      <c r="B4" s="25" t="s">
        <v>71</v>
      </c>
      <c r="C4" s="25" t="s">
        <v>72</v>
      </c>
      <c r="D4" s="26" t="s">
        <v>223</v>
      </c>
      <c r="E4" s="308" t="s">
        <v>215</v>
      </c>
      <c r="F4" s="309" t="s">
        <v>214</v>
      </c>
      <c r="G4" s="27" t="s">
        <v>54</v>
      </c>
      <c r="H4" s="22"/>
      <c r="I4" s="57" t="s">
        <v>203</v>
      </c>
      <c r="J4" s="346">
        <f>'a.総表（記載例あり）'!K7</f>
        <v>2025</v>
      </c>
      <c r="K4" s="346">
        <f>'a.総表（記載例あり）'!L7</f>
        <v>2026</v>
      </c>
      <c r="L4" s="346">
        <f>'a.総表（記載例あり）'!M7</f>
        <v>2027</v>
      </c>
      <c r="M4" s="346">
        <f>'a.総表（記載例あり）'!N7</f>
        <v>2028</v>
      </c>
      <c r="N4" s="346">
        <f>'a.総表（記載例あり）'!O7</f>
        <v>2029</v>
      </c>
      <c r="O4" s="346">
        <f>'a.総表（記載例あり）'!P7</f>
        <v>2030</v>
      </c>
      <c r="P4" s="346">
        <f>'a.総表（記載例あり）'!Q7</f>
        <v>2031</v>
      </c>
      <c r="Q4" s="346">
        <f>'a.総表（記載例あり）'!R7</f>
        <v>2032</v>
      </c>
      <c r="R4" s="346">
        <f>'a.総表（記載例あり）'!S7</f>
        <v>2033</v>
      </c>
      <c r="S4" s="346">
        <f>'a.総表（記載例あり）'!T7</f>
        <v>2034</v>
      </c>
    </row>
    <row r="5" spans="1:19" s="249" customFormat="1" ht="26.4" customHeight="1">
      <c r="A5" s="284"/>
      <c r="B5" s="285"/>
      <c r="C5" s="286"/>
      <c r="D5" s="287"/>
      <c r="E5" s="287"/>
      <c r="F5" s="288"/>
      <c r="G5" s="289"/>
      <c r="H5" s="248"/>
      <c r="I5" s="290"/>
      <c r="J5" s="291"/>
      <c r="K5" s="291"/>
      <c r="L5" s="291"/>
      <c r="M5" s="291"/>
      <c r="N5" s="291"/>
      <c r="O5" s="291"/>
      <c r="P5" s="291"/>
      <c r="Q5" s="291"/>
      <c r="R5" s="291"/>
      <c r="S5" s="291"/>
    </row>
    <row r="6" spans="1:19" s="249" customFormat="1" ht="36">
      <c r="A6" s="231" t="s">
        <v>73</v>
      </c>
      <c r="B6" s="232" t="s">
        <v>74</v>
      </c>
      <c r="C6" s="233">
        <v>15</v>
      </c>
      <c r="D6" s="234">
        <v>20000</v>
      </c>
      <c r="E6" s="234">
        <v>300</v>
      </c>
      <c r="F6" s="234" t="s">
        <v>226</v>
      </c>
      <c r="G6" s="235" t="s">
        <v>75</v>
      </c>
      <c r="H6" s="248"/>
      <c r="I6" s="247">
        <f t="shared" ref="I6:I17" si="0">SUM(J6:S6)</f>
        <v>300</v>
      </c>
      <c r="J6" s="246">
        <v>60</v>
      </c>
      <c r="K6" s="246">
        <v>120</v>
      </c>
      <c r="L6" s="246">
        <v>120</v>
      </c>
      <c r="M6" s="246"/>
      <c r="N6" s="246"/>
      <c r="O6" s="246"/>
      <c r="P6" s="246"/>
      <c r="Q6" s="246"/>
      <c r="R6" s="246"/>
      <c r="S6" s="246"/>
    </row>
    <row r="7" spans="1:19" s="249" customFormat="1" ht="36">
      <c r="A7" s="231" t="s">
        <v>76</v>
      </c>
      <c r="B7" s="232" t="s">
        <v>77</v>
      </c>
      <c r="C7" s="233">
        <v>6</v>
      </c>
      <c r="D7" s="234">
        <v>25000</v>
      </c>
      <c r="E7" s="234">
        <v>150</v>
      </c>
      <c r="F7" s="234" t="s">
        <v>226</v>
      </c>
      <c r="G7" s="235" t="s">
        <v>78</v>
      </c>
      <c r="H7" s="248"/>
      <c r="I7" s="247">
        <f t="shared" si="0"/>
        <v>150</v>
      </c>
      <c r="J7" s="246">
        <v>50</v>
      </c>
      <c r="K7" s="246">
        <v>50</v>
      </c>
      <c r="L7" s="246">
        <v>50</v>
      </c>
      <c r="M7" s="246"/>
      <c r="N7" s="246"/>
      <c r="O7" s="246"/>
      <c r="P7" s="246"/>
      <c r="Q7" s="246"/>
      <c r="R7" s="246"/>
      <c r="S7" s="246"/>
    </row>
    <row r="8" spans="1:19" s="249" customFormat="1" ht="38.4" customHeight="1">
      <c r="A8" s="231" t="s">
        <v>79</v>
      </c>
      <c r="B8" s="232" t="s">
        <v>80</v>
      </c>
      <c r="C8" s="233"/>
      <c r="D8" s="234"/>
      <c r="E8" s="234"/>
      <c r="F8" s="234"/>
      <c r="G8" s="235"/>
      <c r="H8" s="248"/>
      <c r="I8" s="247">
        <f t="shared" si="0"/>
        <v>0</v>
      </c>
      <c r="J8" s="246"/>
      <c r="K8" s="246"/>
      <c r="L8" s="246"/>
      <c r="M8" s="246"/>
      <c r="N8" s="246"/>
      <c r="O8" s="246"/>
      <c r="P8" s="246"/>
      <c r="Q8" s="246"/>
      <c r="R8" s="246"/>
      <c r="S8" s="246"/>
    </row>
    <row r="9" spans="1:19" s="249" customFormat="1">
      <c r="A9" s="236"/>
      <c r="B9" s="232"/>
      <c r="C9" s="233"/>
      <c r="D9" s="234"/>
      <c r="E9" s="234"/>
      <c r="F9" s="234"/>
      <c r="G9" s="235"/>
      <c r="H9" s="248"/>
      <c r="I9" s="247">
        <f t="shared" si="0"/>
        <v>0</v>
      </c>
      <c r="J9" s="246"/>
      <c r="K9" s="246"/>
      <c r="L9" s="246"/>
      <c r="M9" s="246"/>
      <c r="N9" s="246"/>
      <c r="O9" s="246"/>
      <c r="P9" s="246"/>
      <c r="Q9" s="246"/>
      <c r="R9" s="246"/>
      <c r="S9" s="246"/>
    </row>
    <row r="10" spans="1:19" s="249" customFormat="1">
      <c r="A10" s="236"/>
      <c r="B10" s="232"/>
      <c r="C10" s="233"/>
      <c r="D10" s="234"/>
      <c r="E10" s="234"/>
      <c r="F10" s="234"/>
      <c r="G10" s="235"/>
      <c r="H10" s="248"/>
      <c r="I10" s="247">
        <f t="shared" si="0"/>
        <v>0</v>
      </c>
      <c r="J10" s="246"/>
      <c r="K10" s="246"/>
      <c r="L10" s="246"/>
      <c r="M10" s="246"/>
      <c r="N10" s="246"/>
      <c r="O10" s="246"/>
      <c r="P10" s="246"/>
      <c r="Q10" s="246"/>
      <c r="R10" s="246"/>
      <c r="S10" s="246"/>
    </row>
    <row r="11" spans="1:19" s="249" customFormat="1">
      <c r="A11" s="236"/>
      <c r="B11" s="232"/>
      <c r="C11" s="233"/>
      <c r="D11" s="234"/>
      <c r="E11" s="234"/>
      <c r="F11" s="234"/>
      <c r="G11" s="235"/>
      <c r="H11" s="248"/>
      <c r="I11" s="247">
        <f t="shared" si="0"/>
        <v>0</v>
      </c>
      <c r="J11" s="246"/>
      <c r="K11" s="246"/>
      <c r="L11" s="246"/>
      <c r="M11" s="246"/>
      <c r="N11" s="246"/>
      <c r="O11" s="246"/>
      <c r="P11" s="246"/>
      <c r="Q11" s="246"/>
      <c r="R11" s="246"/>
      <c r="S11" s="246"/>
    </row>
    <row r="12" spans="1:19" s="249" customFormat="1">
      <c r="A12" s="231"/>
      <c r="B12" s="232"/>
      <c r="C12" s="233"/>
      <c r="D12" s="234"/>
      <c r="E12" s="234"/>
      <c r="F12" s="234"/>
      <c r="G12" s="235"/>
      <c r="H12" s="248"/>
      <c r="I12" s="247">
        <f t="shared" si="0"/>
        <v>0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</row>
    <row r="13" spans="1:19" s="249" customFormat="1">
      <c r="A13" s="236"/>
      <c r="B13" s="232"/>
      <c r="C13" s="233"/>
      <c r="D13" s="234"/>
      <c r="E13" s="234"/>
      <c r="F13" s="234"/>
      <c r="G13" s="235"/>
      <c r="H13" s="248"/>
      <c r="I13" s="247">
        <f t="shared" si="0"/>
        <v>0</v>
      </c>
      <c r="J13" s="246"/>
      <c r="K13" s="246"/>
      <c r="L13" s="246"/>
      <c r="M13" s="246"/>
      <c r="N13" s="246"/>
      <c r="O13" s="246"/>
      <c r="P13" s="246"/>
      <c r="Q13" s="246"/>
      <c r="R13" s="246"/>
      <c r="S13" s="246"/>
    </row>
    <row r="14" spans="1:19" s="249" customFormat="1">
      <c r="A14" s="236"/>
      <c r="B14" s="232"/>
      <c r="C14" s="233"/>
      <c r="D14" s="234"/>
      <c r="E14" s="234"/>
      <c r="F14" s="234"/>
      <c r="G14" s="235"/>
      <c r="H14" s="248"/>
      <c r="I14" s="247">
        <f t="shared" si="0"/>
        <v>0</v>
      </c>
      <c r="J14" s="246"/>
      <c r="K14" s="246"/>
      <c r="L14" s="246"/>
      <c r="M14" s="246"/>
      <c r="N14" s="246"/>
      <c r="O14" s="246"/>
      <c r="P14" s="246"/>
      <c r="Q14" s="246"/>
      <c r="R14" s="246"/>
      <c r="S14" s="246"/>
    </row>
    <row r="15" spans="1:19" s="249" customFormat="1">
      <c r="A15" s="236"/>
      <c r="B15" s="232"/>
      <c r="C15" s="233"/>
      <c r="D15" s="234"/>
      <c r="E15" s="234"/>
      <c r="F15" s="234"/>
      <c r="G15" s="235"/>
      <c r="H15" s="248"/>
      <c r="I15" s="247">
        <f t="shared" si="0"/>
        <v>0</v>
      </c>
      <c r="J15" s="246"/>
      <c r="K15" s="246"/>
      <c r="L15" s="246"/>
      <c r="M15" s="246"/>
      <c r="N15" s="246"/>
      <c r="O15" s="246"/>
      <c r="P15" s="246"/>
      <c r="Q15" s="246"/>
      <c r="R15" s="246"/>
      <c r="S15" s="246"/>
    </row>
    <row r="16" spans="1:19" s="249" customFormat="1">
      <c r="A16" s="236"/>
      <c r="B16" s="232"/>
      <c r="C16" s="233"/>
      <c r="D16" s="234"/>
      <c r="E16" s="234"/>
      <c r="F16" s="234"/>
      <c r="G16" s="235"/>
      <c r="H16" s="248"/>
      <c r="I16" s="247">
        <f t="shared" si="0"/>
        <v>0</v>
      </c>
      <c r="J16" s="246"/>
      <c r="K16" s="246"/>
      <c r="L16" s="246"/>
      <c r="M16" s="246"/>
      <c r="N16" s="246"/>
      <c r="O16" s="246"/>
      <c r="P16" s="246"/>
      <c r="Q16" s="246"/>
      <c r="R16" s="246"/>
      <c r="S16" s="246"/>
    </row>
    <row r="17" spans="1:19" s="249" customFormat="1" ht="18.5" thickBot="1">
      <c r="A17" s="239"/>
      <c r="B17" s="240"/>
      <c r="C17" s="241"/>
      <c r="D17" s="242"/>
      <c r="E17" s="242"/>
      <c r="F17" s="243"/>
      <c r="G17" s="245"/>
      <c r="H17" s="248"/>
      <c r="I17" s="247">
        <f t="shared" si="0"/>
        <v>0</v>
      </c>
      <c r="J17" s="246"/>
      <c r="K17" s="246"/>
      <c r="L17" s="246"/>
      <c r="M17" s="246"/>
      <c r="N17" s="246"/>
      <c r="O17" s="246"/>
      <c r="P17" s="246"/>
      <c r="Q17" s="246"/>
      <c r="R17" s="246"/>
      <c r="S17" s="246"/>
    </row>
    <row r="18" spans="1:19" ht="30.9" customHeight="1" thickTop="1" thickBot="1">
      <c r="A18" s="35"/>
      <c r="B18" s="36"/>
      <c r="C18" s="37"/>
      <c r="D18" s="38" t="s">
        <v>64</v>
      </c>
      <c r="E18" s="59">
        <f>SUBTOTAL(109,E6:E17)</f>
        <v>450</v>
      </c>
      <c r="F18" s="40"/>
      <c r="G18" s="44"/>
      <c r="H18" s="56"/>
      <c r="I18" s="64">
        <f>SUBTOTAL(109,I5:I17)</f>
        <v>450</v>
      </c>
      <c r="J18" s="54">
        <f t="shared" ref="J18:S18" si="1">SUBTOTAL(109,J5:J17)</f>
        <v>110</v>
      </c>
      <c r="K18" s="54">
        <f t="shared" si="1"/>
        <v>170</v>
      </c>
      <c r="L18" s="54">
        <f t="shared" si="1"/>
        <v>170</v>
      </c>
      <c r="M18" s="54">
        <f t="shared" si="1"/>
        <v>0</v>
      </c>
      <c r="N18" s="54">
        <f t="shared" si="1"/>
        <v>0</v>
      </c>
      <c r="O18" s="54">
        <f t="shared" si="1"/>
        <v>0</v>
      </c>
      <c r="P18" s="54">
        <f t="shared" ref="P18:R18" si="2">SUBTOTAL(109,P5:P17)</f>
        <v>0</v>
      </c>
      <c r="Q18" s="54">
        <f t="shared" si="2"/>
        <v>0</v>
      </c>
      <c r="R18" s="54">
        <f t="shared" si="2"/>
        <v>0</v>
      </c>
      <c r="S18" s="54">
        <f t="shared" si="1"/>
        <v>0</v>
      </c>
    </row>
    <row r="19" spans="1:19" ht="28.5" customHeight="1">
      <c r="A19"/>
      <c r="E19" s="3"/>
      <c r="F19" s="311" t="s">
        <v>205</v>
      </c>
      <c r="G19" s="351">
        <f>SUMIFS(E6:E17,F6:F17,"非課税")</f>
        <v>450</v>
      </c>
      <c r="H19" s="314" t="s">
        <v>206</v>
      </c>
      <c r="I19" s="313"/>
    </row>
    <row r="20" spans="1:19" ht="29.15" customHeight="1">
      <c r="A20" s="18" t="s">
        <v>66</v>
      </c>
      <c r="F20" s="312"/>
      <c r="G20" s="5"/>
      <c r="H20" s="5"/>
      <c r="I20" s="66"/>
      <c r="J20" s="52" t="s">
        <v>67</v>
      </c>
    </row>
  </sheetData>
  <sheetProtection algorithmName="SHA-512" hashValue="NgYOnBzBvjT97IsnG+pHWuOVB4wuo9clqAOwpPTLUScMF1F4Qf4wQlrGCqT0k9XZZ470HxvFKTBC59jwE0Zqzw==" saltValue="uNCJUTgsUlAPoCBvJwp8FA==" spinCount="100000" sheet="1" objects="1" scenarios="1" formatRows="0" insertRows="0" deleteRows="0"/>
  <mergeCells count="1">
    <mergeCell ref="I3:S3"/>
  </mergeCells>
  <phoneticPr fontId="2"/>
  <dataValidations count="2">
    <dataValidation type="whole" operator="greaterThanOrEqual" allowBlank="1" showInputMessage="1" showErrorMessage="1" sqref="J5:S17 D5:E17 F5 C6:C17" xr:uid="{56721D17-64EC-4AC7-A665-0EA5605E8E54}">
      <formula1>0</formula1>
    </dataValidation>
    <dataValidation type="list" allowBlank="1" showInputMessage="1" showErrorMessage="1" sqref="F6:F17" xr:uid="{988F95DB-442F-4CE8-B329-7454380D3BB2}">
      <formula1>"課税,非課税"</formula1>
    </dataValidation>
  </dataValidations>
  <pageMargins left="0.7" right="0.7" top="0.75" bottom="0.75" header="0.3" footer="0.3"/>
  <pageSetup paperSize="9" scale="49" orientation="portrait" r:id="rId1"/>
  <colBreaks count="1" manualBreakCount="1">
    <brk id="8" max="1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38F-E5D3-41C8-8700-E77214063EB3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" sqref="I1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2"/>
    <col min="4" max="4" width="11.58203125" style="23" customWidth="1"/>
    <col min="5" max="5" width="17.58203125" style="23" customWidth="1"/>
    <col min="6" max="6" width="14.58203125" style="3" customWidth="1"/>
    <col min="7" max="7" width="13.08203125" style="3" customWidth="1"/>
    <col min="8" max="8" width="18.6640625" style="43" customWidth="1"/>
    <col min="10" max="18" width="12.4140625" customWidth="1"/>
    <col min="19" max="20" width="13.4140625" customWidth="1"/>
  </cols>
  <sheetData>
    <row r="2" spans="1:20" ht="24" customHeight="1">
      <c r="A2" s="62" t="s">
        <v>47</v>
      </c>
      <c r="H2" s="65"/>
    </row>
    <row r="3" spans="1:20" ht="22.5" customHeight="1" thickBot="1">
      <c r="A3" s="62" t="s">
        <v>81</v>
      </c>
      <c r="H3" s="63"/>
      <c r="J3" s="396"/>
      <c r="K3" s="396"/>
      <c r="L3" s="396"/>
      <c r="M3" s="396"/>
      <c r="N3" s="396"/>
      <c r="O3" s="396"/>
      <c r="P3" s="396"/>
      <c r="Q3" s="396"/>
      <c r="R3" s="396"/>
    </row>
    <row r="4" spans="1:20" s="20" customFormat="1" ht="36.65" customHeight="1" thickBot="1">
      <c r="A4" s="24" t="s">
        <v>50</v>
      </c>
      <c r="B4" s="25" t="s">
        <v>51</v>
      </c>
      <c r="C4" s="25" t="s">
        <v>52</v>
      </c>
      <c r="D4" s="26" t="s">
        <v>223</v>
      </c>
      <c r="E4" s="308" t="s">
        <v>207</v>
      </c>
      <c r="F4" s="309" t="s">
        <v>214</v>
      </c>
      <c r="G4" s="25" t="s">
        <v>53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 ht="26.4" customHeight="1">
      <c r="A5" s="275"/>
      <c r="B5" s="276"/>
      <c r="C5" s="277"/>
      <c r="D5" s="278"/>
      <c r="E5" s="278"/>
      <c r="F5" s="279"/>
      <c r="G5" s="277"/>
      <c r="H5" s="280"/>
      <c r="I5" s="3"/>
      <c r="J5" s="58"/>
      <c r="K5" s="281"/>
      <c r="L5" s="281"/>
      <c r="M5" s="281"/>
      <c r="N5" s="281"/>
      <c r="O5" s="281"/>
      <c r="P5" s="281"/>
      <c r="Q5" s="281"/>
      <c r="R5" s="281"/>
      <c r="S5" s="281"/>
      <c r="T5" s="281"/>
    </row>
    <row r="6" spans="1:20" s="249" customFormat="1" ht="36" customHeight="1">
      <c r="A6" s="231" t="s">
        <v>82</v>
      </c>
      <c r="B6" s="232" t="s">
        <v>83</v>
      </c>
      <c r="C6" s="365">
        <v>1500</v>
      </c>
      <c r="D6" s="234">
        <v>374</v>
      </c>
      <c r="E6" s="234">
        <v>561</v>
      </c>
      <c r="F6" s="234" t="s">
        <v>219</v>
      </c>
      <c r="G6" s="233" t="s">
        <v>84</v>
      </c>
      <c r="H6" s="235"/>
      <c r="I6" s="248"/>
      <c r="J6" s="247">
        <f t="shared" ref="J6:J17" si="0">SUM(K6:T6)</f>
        <v>561</v>
      </c>
      <c r="K6" s="246">
        <v>101</v>
      </c>
      <c r="L6" s="246">
        <v>230</v>
      </c>
      <c r="M6" s="246">
        <v>230</v>
      </c>
      <c r="N6" s="246"/>
      <c r="O6" s="246"/>
      <c r="P6" s="246"/>
      <c r="Q6" s="246"/>
      <c r="R6" s="246"/>
      <c r="S6" s="246"/>
      <c r="T6" s="246"/>
    </row>
    <row r="7" spans="1:20" s="249" customFormat="1" ht="36" customHeight="1">
      <c r="A7" s="231" t="s">
        <v>85</v>
      </c>
      <c r="B7" s="232" t="s">
        <v>83</v>
      </c>
      <c r="C7" s="233">
        <v>350</v>
      </c>
      <c r="D7" s="234">
        <v>14094</v>
      </c>
      <c r="E7" s="234">
        <v>4933</v>
      </c>
      <c r="F7" s="234" t="s">
        <v>219</v>
      </c>
      <c r="G7" s="233" t="s">
        <v>86</v>
      </c>
      <c r="H7" s="235"/>
      <c r="I7" s="248"/>
      <c r="J7" s="247">
        <f t="shared" si="0"/>
        <v>4933</v>
      </c>
      <c r="K7" s="246">
        <v>1033</v>
      </c>
      <c r="L7" s="246">
        <v>1950</v>
      </c>
      <c r="M7" s="246">
        <v>1950</v>
      </c>
      <c r="N7" s="246"/>
      <c r="O7" s="246"/>
      <c r="P7" s="246"/>
      <c r="Q7" s="246"/>
      <c r="R7" s="246"/>
      <c r="S7" s="246"/>
      <c r="T7" s="246"/>
    </row>
    <row r="8" spans="1:20" s="249" customFormat="1">
      <c r="A8" s="236"/>
      <c r="B8" s="232"/>
      <c r="C8" s="233"/>
      <c r="D8" s="234"/>
      <c r="E8" s="234"/>
      <c r="F8" s="234"/>
      <c r="G8" s="233"/>
      <c r="H8" s="235"/>
      <c r="I8" s="248"/>
      <c r="J8" s="247">
        <f t="shared" si="0"/>
        <v>0</v>
      </c>
      <c r="K8" s="246"/>
      <c r="L8" s="246"/>
      <c r="M8" s="246"/>
      <c r="N8" s="246"/>
      <c r="O8" s="246"/>
      <c r="P8" s="246"/>
      <c r="Q8" s="246"/>
      <c r="R8" s="246"/>
      <c r="S8" s="246"/>
      <c r="T8" s="246"/>
    </row>
    <row r="9" spans="1:20" s="249" customFormat="1">
      <c r="A9" s="236"/>
      <c r="B9" s="232"/>
      <c r="C9" s="233"/>
      <c r="D9" s="234"/>
      <c r="E9" s="234"/>
      <c r="F9" s="234"/>
      <c r="G9" s="233"/>
      <c r="H9" s="235"/>
      <c r="I9" s="248"/>
      <c r="J9" s="247">
        <f t="shared" si="0"/>
        <v>0</v>
      </c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0" s="249" customFormat="1">
      <c r="A10" s="236"/>
      <c r="B10" s="232"/>
      <c r="C10" s="233"/>
      <c r="D10" s="234"/>
      <c r="E10" s="234"/>
      <c r="F10" s="234"/>
      <c r="G10" s="233"/>
      <c r="H10" s="235"/>
      <c r="I10" s="248"/>
      <c r="J10" s="247">
        <f t="shared" si="0"/>
        <v>0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0" s="249" customFormat="1">
      <c r="A11" s="236"/>
      <c r="B11" s="232"/>
      <c r="C11" s="233"/>
      <c r="D11" s="234"/>
      <c r="E11" s="234"/>
      <c r="F11" s="234"/>
      <c r="G11" s="233"/>
      <c r="H11" s="235"/>
      <c r="I11" s="248"/>
      <c r="J11" s="247">
        <f t="shared" si="0"/>
        <v>0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3"/>
      <c r="D12" s="234"/>
      <c r="E12" s="234"/>
      <c r="F12" s="234"/>
      <c r="G12" s="233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3"/>
      <c r="D13" s="234"/>
      <c r="E13" s="234"/>
      <c r="F13" s="234"/>
      <c r="G13" s="233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3"/>
      <c r="D14" s="234"/>
      <c r="E14" s="234"/>
      <c r="F14" s="234"/>
      <c r="G14" s="233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3"/>
      <c r="D15" s="234"/>
      <c r="E15" s="234"/>
      <c r="F15" s="234"/>
      <c r="G15" s="233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3"/>
      <c r="D16" s="234"/>
      <c r="E16" s="234"/>
      <c r="F16" s="234"/>
      <c r="G16" s="233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1"/>
      <c r="D17" s="242"/>
      <c r="E17" s="242"/>
      <c r="F17" s="243"/>
      <c r="G17" s="283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30.9" customHeight="1" thickTop="1" thickBot="1">
      <c r="A18" s="35"/>
      <c r="B18" s="36"/>
      <c r="C18" s="37"/>
      <c r="D18" s="38" t="s">
        <v>64</v>
      </c>
      <c r="E18" s="59">
        <f>SUBTOTAL(109,E6:E17)</f>
        <v>5494</v>
      </c>
      <c r="F18" s="40"/>
      <c r="G18" s="40"/>
      <c r="H18" s="224"/>
      <c r="I18" s="315"/>
      <c r="J18" s="64">
        <f>SUBTOTAL(109,J5:J17)</f>
        <v>5494</v>
      </c>
      <c r="K18" s="54">
        <f t="shared" ref="K18:M18" si="1">SUBTOTAL(109,K5:K17)</f>
        <v>1134</v>
      </c>
      <c r="L18" s="54">
        <f>SUBTOTAL(109,L5:L17)</f>
        <v>2180</v>
      </c>
      <c r="M18" s="54">
        <f t="shared" si="1"/>
        <v>2180</v>
      </c>
      <c r="N18" s="54">
        <f t="shared" ref="N18:S18" si="2">SUBTOTAL(109,N5:N17)</f>
        <v>0</v>
      </c>
      <c r="O18" s="54">
        <f t="shared" ref="O18" si="3">SUBTOTAL(109,O5:O17)</f>
        <v>0</v>
      </c>
      <c r="P18" s="54">
        <f t="shared" si="2"/>
        <v>0</v>
      </c>
      <c r="Q18" s="54">
        <f t="shared" ref="Q18:R18" si="4">SUBTOTAL(109,Q5:Q17)</f>
        <v>0</v>
      </c>
      <c r="R18" s="54">
        <f t="shared" si="4"/>
        <v>0</v>
      </c>
      <c r="S18" s="54">
        <f t="shared" si="2"/>
        <v>0</v>
      </c>
      <c r="T18" s="54">
        <f>SUBTOTAL(109,T5:T17)</f>
        <v>0</v>
      </c>
    </row>
    <row r="19" spans="1:20" ht="28.5" customHeight="1">
      <c r="A19"/>
      <c r="E19" s="222"/>
      <c r="F19" s="316"/>
      <c r="G19" s="303" t="s">
        <v>205</v>
      </c>
      <c r="H19" s="351">
        <f>SUMIFS(F6:F17,G6:G17,"非課税")</f>
        <v>0</v>
      </c>
      <c r="I19" s="303" t="s">
        <v>206</v>
      </c>
    </row>
    <row r="20" spans="1:20" ht="29.4" customHeight="1">
      <c r="A20" s="18" t="s">
        <v>66</v>
      </c>
      <c r="J20" s="66"/>
      <c r="K20" s="52" t="s">
        <v>67</v>
      </c>
    </row>
  </sheetData>
  <sheetProtection algorithmName="SHA-512" hashValue="1jV6TykQutUqALjVfh5faR78RZXYQoC213mwyRTWl0sdmnZXrRQIh/b/G6ItpqIr1sOMXMFFPy68oFBS/orxLg==" saltValue="+Yw2EqQCFxcaLKXTIfx85A==" spinCount="100000" sheet="1" formatRows="0" insertRows="0" deleteRows="0"/>
  <mergeCells count="1">
    <mergeCell ref="J3:R3"/>
  </mergeCells>
  <phoneticPr fontId="2"/>
  <dataValidations count="2">
    <dataValidation type="whole" operator="greaterThanOrEqual" allowBlank="1" showInputMessage="1" showErrorMessage="1" sqref="K5:T17 D5:E17 F5 C6:C17" xr:uid="{5AB9452A-F43A-485C-9915-8ED75068A27E}">
      <formula1>0</formula1>
    </dataValidation>
    <dataValidation type="list" allowBlank="1" showInputMessage="1" showErrorMessage="1" sqref="F6:F17" xr:uid="{FB4571DC-094F-46AD-BC37-3FF404307CEF}">
      <formula1>"課税,非課税"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888D-C819-436C-BF94-A3A567554F31}">
  <dimension ref="A2:W27"/>
  <sheetViews>
    <sheetView view="pageBreakPreview" zoomScale="60" zoomScaleNormal="80" workbookViewId="0">
      <selection activeCell="I13" sqref="I13"/>
    </sheetView>
  </sheetViews>
  <sheetFormatPr defaultRowHeight="18"/>
  <cols>
    <col min="1" max="1" width="2.08203125" customWidth="1"/>
    <col min="2" max="2" width="13.08203125" customWidth="1"/>
    <col min="3" max="3" width="7.58203125" style="20" customWidth="1"/>
    <col min="4" max="4" width="16.58203125" customWidth="1"/>
    <col min="5" max="5" width="14.08203125" style="12" customWidth="1"/>
    <col min="6" max="6" width="13.58203125" style="12" customWidth="1"/>
    <col min="7" max="7" width="15.08203125" style="12" customWidth="1"/>
    <col min="8" max="8" width="17.4140625" style="45" customWidth="1"/>
    <col min="9" max="9" width="17.08203125" style="12" customWidth="1"/>
    <col min="10" max="10" width="16.58203125" style="12" customWidth="1"/>
    <col min="11" max="11" width="26.08203125" customWidth="1"/>
    <col min="12" max="12" width="2.4140625" customWidth="1"/>
    <col min="13" max="13" width="14.4140625" customWidth="1"/>
    <col min="14" max="23" width="12" customWidth="1"/>
  </cols>
  <sheetData>
    <row r="2" spans="1:11" ht="23.4" customHeight="1" thickBot="1">
      <c r="A2" s="18" t="s">
        <v>68</v>
      </c>
      <c r="B2" s="18"/>
      <c r="H2" s="161" t="s">
        <v>87</v>
      </c>
    </row>
    <row r="3" spans="1:11" ht="20.399999999999999" customHeight="1" thickTop="1" thickBot="1">
      <c r="A3" s="18"/>
      <c r="B3" s="18" t="s">
        <v>88</v>
      </c>
      <c r="H3" s="162" t="s">
        <v>49</v>
      </c>
      <c r="K3" s="135" t="s">
        <v>212</v>
      </c>
    </row>
    <row r="4" spans="1:11" ht="51" customHeight="1" thickBot="1">
      <c r="B4" s="68" t="s">
        <v>89</v>
      </c>
      <c r="C4" s="129" t="s">
        <v>90</v>
      </c>
      <c r="D4" s="70" t="s">
        <v>91</v>
      </c>
      <c r="E4" s="136" t="s">
        <v>224</v>
      </c>
      <c r="F4" s="136" t="s">
        <v>92</v>
      </c>
      <c r="G4" s="136" t="s">
        <v>225</v>
      </c>
      <c r="H4" s="159" t="s">
        <v>213</v>
      </c>
      <c r="I4" s="141" t="s">
        <v>208</v>
      </c>
      <c r="J4" s="145" t="s">
        <v>209</v>
      </c>
      <c r="K4" s="130" t="s">
        <v>54</v>
      </c>
    </row>
    <row r="5" spans="1:11" ht="26.4" customHeight="1">
      <c r="B5" s="125" t="s">
        <v>93</v>
      </c>
      <c r="C5" s="126"/>
      <c r="D5" s="127"/>
      <c r="E5" s="71"/>
      <c r="F5" s="71"/>
      <c r="G5" s="71"/>
      <c r="H5" s="160"/>
      <c r="I5" s="71"/>
      <c r="J5" s="146"/>
      <c r="K5" s="128"/>
    </row>
    <row r="6" spans="1:11" ht="26.4" customHeight="1">
      <c r="B6" s="117" t="s">
        <v>94</v>
      </c>
      <c r="C6" s="118" t="s">
        <v>95</v>
      </c>
      <c r="D6" s="116"/>
      <c r="E6" s="137"/>
      <c r="F6" s="137"/>
      <c r="G6" s="142">
        <f>SUBTOTAL(9,G7:G10)</f>
        <v>19725</v>
      </c>
      <c r="H6" s="142">
        <f>SUBTOTAL(9,H7:H10)</f>
        <v>1150</v>
      </c>
      <c r="I6" s="142">
        <f>ROUND(SUBTOTAL(9,I7:I10),-3)/1000</f>
        <v>21</v>
      </c>
      <c r="J6" s="142">
        <f>SUBTOTAL(9,J7:J10)</f>
        <v>19725</v>
      </c>
      <c r="K6" s="14"/>
    </row>
    <row r="7" spans="1:11" s="249" customFormat="1">
      <c r="B7" s="250"/>
      <c r="C7" s="251"/>
      <c r="D7" s="252" t="s">
        <v>96</v>
      </c>
      <c r="E7" s="253">
        <v>10000</v>
      </c>
      <c r="F7" s="253">
        <v>1200</v>
      </c>
      <c r="G7" s="255">
        <v>12000</v>
      </c>
      <c r="H7" s="255">
        <v>428</v>
      </c>
      <c r="I7" s="254">
        <f>SUM(G7:H7)</f>
        <v>12428</v>
      </c>
      <c r="J7" s="256">
        <f>I7-H7</f>
        <v>12000</v>
      </c>
      <c r="K7" s="257" t="s">
        <v>97</v>
      </c>
    </row>
    <row r="8" spans="1:11" s="249" customFormat="1">
      <c r="B8" s="250"/>
      <c r="C8" s="251"/>
      <c r="D8" s="252" t="s">
        <v>98</v>
      </c>
      <c r="E8" s="253">
        <v>5150</v>
      </c>
      <c r="F8" s="253">
        <v>1500</v>
      </c>
      <c r="G8" s="255">
        <v>7725</v>
      </c>
      <c r="H8" s="255">
        <v>722</v>
      </c>
      <c r="I8" s="254">
        <f t="shared" ref="I8:I10" si="0">SUM(G8:H8)</f>
        <v>8447</v>
      </c>
      <c r="J8" s="256">
        <f>I8-H8</f>
        <v>7725</v>
      </c>
      <c r="K8" s="257" t="s">
        <v>99</v>
      </c>
    </row>
    <row r="9" spans="1:11" s="249" customFormat="1">
      <c r="B9" s="250"/>
      <c r="C9" s="251"/>
      <c r="D9" s="252" t="s">
        <v>100</v>
      </c>
      <c r="E9" s="253"/>
      <c r="F9" s="253"/>
      <c r="G9" s="255"/>
      <c r="H9" s="255"/>
      <c r="I9" s="254">
        <f t="shared" si="0"/>
        <v>0</v>
      </c>
      <c r="J9" s="256">
        <f>I9-H9</f>
        <v>0</v>
      </c>
      <c r="K9" s="257"/>
    </row>
    <row r="10" spans="1:11" s="249" customFormat="1" ht="18.5" thickBot="1">
      <c r="B10" s="258"/>
      <c r="C10" s="259"/>
      <c r="D10" s="260"/>
      <c r="E10" s="261"/>
      <c r="F10" s="261"/>
      <c r="G10" s="263"/>
      <c r="H10" s="263"/>
      <c r="I10" s="254">
        <f t="shared" si="0"/>
        <v>0</v>
      </c>
      <c r="J10" s="256">
        <f>I10-H10</f>
        <v>0</v>
      </c>
      <c r="K10" s="264"/>
    </row>
    <row r="11" spans="1:11" ht="23.4" customHeight="1">
      <c r="B11" s="133" t="s">
        <v>93</v>
      </c>
      <c r="C11" s="119"/>
      <c r="D11" s="120"/>
      <c r="E11" s="138"/>
      <c r="F11" s="138"/>
      <c r="G11" s="143"/>
      <c r="H11" s="143"/>
      <c r="I11" s="143"/>
      <c r="J11" s="147"/>
      <c r="K11" s="121"/>
    </row>
    <row r="12" spans="1:11" ht="24" customHeight="1">
      <c r="B12" s="131" t="s">
        <v>101</v>
      </c>
      <c r="C12" s="132" t="s">
        <v>95</v>
      </c>
      <c r="D12" s="127"/>
      <c r="E12" s="71"/>
      <c r="F12" s="71"/>
      <c r="G12" s="144">
        <f>SUBTOTAL(9,G13:G16)</f>
        <v>1434</v>
      </c>
      <c r="H12" s="144">
        <f t="shared" ref="H12:J12" si="1">SUBTOTAL(9,H13:H16)</f>
        <v>278</v>
      </c>
      <c r="I12" s="144">
        <f t="shared" si="1"/>
        <v>1712</v>
      </c>
      <c r="J12" s="144">
        <f t="shared" si="1"/>
        <v>1434</v>
      </c>
      <c r="K12" s="128"/>
    </row>
    <row r="13" spans="1:11" s="249" customFormat="1">
      <c r="B13" s="250"/>
      <c r="C13" s="251"/>
      <c r="D13" s="252" t="s">
        <v>102</v>
      </c>
      <c r="E13" s="234">
        <v>1195</v>
      </c>
      <c r="F13" s="253">
        <v>1200</v>
      </c>
      <c r="G13" s="255">
        <v>1434</v>
      </c>
      <c r="H13" s="255">
        <v>278</v>
      </c>
      <c r="I13" s="254">
        <f>SUM(G13:H13)</f>
        <v>1712</v>
      </c>
      <c r="J13" s="256">
        <f>I13-H13</f>
        <v>1434</v>
      </c>
      <c r="K13" s="257" t="s">
        <v>97</v>
      </c>
    </row>
    <row r="14" spans="1:11" s="249" customFormat="1">
      <c r="B14" s="250"/>
      <c r="C14" s="251"/>
      <c r="D14" s="252" t="s">
        <v>103</v>
      </c>
      <c r="E14" s="253"/>
      <c r="F14" s="253"/>
      <c r="G14" s="255"/>
      <c r="H14" s="255"/>
      <c r="I14" s="254">
        <f>SUM(G14:H14)</f>
        <v>0</v>
      </c>
      <c r="J14" s="256">
        <f>I14-H14</f>
        <v>0</v>
      </c>
      <c r="K14" s="257"/>
    </row>
    <row r="15" spans="1:11" s="249" customFormat="1">
      <c r="B15" s="258"/>
      <c r="C15" s="259"/>
      <c r="D15" s="260"/>
      <c r="E15" s="261"/>
      <c r="F15" s="261"/>
      <c r="G15" s="255"/>
      <c r="H15" s="263"/>
      <c r="I15" s="254">
        <f>SUM(G15:H15)</f>
        <v>0</v>
      </c>
      <c r="J15" s="256">
        <f>I15-H15</f>
        <v>0</v>
      </c>
      <c r="K15" s="264"/>
    </row>
    <row r="16" spans="1:11" s="249" customFormat="1" ht="18.5" thickBot="1">
      <c r="B16" s="258"/>
      <c r="C16" s="259"/>
      <c r="D16" s="260"/>
      <c r="E16" s="261"/>
      <c r="F16" s="261"/>
      <c r="G16" s="263"/>
      <c r="H16" s="263"/>
      <c r="I16" s="262">
        <f>SUM(G16:H16)</f>
        <v>0</v>
      </c>
      <c r="J16" s="256">
        <f>I16-H16</f>
        <v>0</v>
      </c>
      <c r="K16" s="264"/>
    </row>
    <row r="17" spans="2:23" ht="27.9" customHeight="1">
      <c r="B17" s="133" t="s">
        <v>104</v>
      </c>
      <c r="C17" s="119"/>
      <c r="D17" s="120"/>
      <c r="E17" s="138"/>
      <c r="F17" s="138"/>
      <c r="G17" s="143"/>
      <c r="H17" s="143"/>
      <c r="I17" s="143"/>
      <c r="J17" s="147"/>
      <c r="K17" s="121"/>
    </row>
    <row r="18" spans="2:23" ht="30">
      <c r="B18" s="131" t="s">
        <v>105</v>
      </c>
      <c r="C18" s="134" t="s">
        <v>106</v>
      </c>
      <c r="D18" s="127"/>
      <c r="E18" s="71"/>
      <c r="F18" s="71"/>
      <c r="G18" s="144">
        <f>SUBTOTAL(9,G19:G21)</f>
        <v>426</v>
      </c>
      <c r="H18" s="144">
        <f t="shared" ref="H18:J18" si="2">SUBTOTAL(9,H19:H21)</f>
        <v>0</v>
      </c>
      <c r="I18" s="144">
        <f t="shared" si="2"/>
        <v>426</v>
      </c>
      <c r="J18" s="144">
        <f t="shared" si="2"/>
        <v>426</v>
      </c>
      <c r="K18" s="128"/>
      <c r="M18" s="409" t="s">
        <v>210</v>
      </c>
      <c r="N18" s="410"/>
      <c r="O18" s="410"/>
      <c r="P18" s="410"/>
      <c r="Q18" s="410"/>
      <c r="R18" s="410"/>
      <c r="S18" s="3"/>
      <c r="T18" s="3"/>
      <c r="U18" s="3"/>
      <c r="V18" s="3"/>
      <c r="W18" s="3"/>
    </row>
    <row r="19" spans="2:23" s="249" customFormat="1">
      <c r="B19" s="250"/>
      <c r="C19" s="251"/>
      <c r="D19" s="252" t="s">
        <v>107</v>
      </c>
      <c r="E19" s="253">
        <v>2000</v>
      </c>
      <c r="F19" s="253">
        <v>213</v>
      </c>
      <c r="G19" s="255">
        <v>426</v>
      </c>
      <c r="H19" s="265"/>
      <c r="I19" s="254">
        <f>SUM(G19:H19)</f>
        <v>426</v>
      </c>
      <c r="J19" s="256">
        <f>I19-H19</f>
        <v>426</v>
      </c>
      <c r="K19" s="257" t="s">
        <v>108</v>
      </c>
    </row>
    <row r="20" spans="2:23" s="249" customFormat="1">
      <c r="B20" s="258"/>
      <c r="C20" s="259"/>
      <c r="D20" s="260"/>
      <c r="E20" s="261"/>
      <c r="F20" s="261"/>
      <c r="G20" s="255"/>
      <c r="H20" s="266"/>
      <c r="I20" s="254">
        <f>SUM(G20:H20)</f>
        <v>0</v>
      </c>
      <c r="J20" s="256">
        <f>I20-H20</f>
        <v>0</v>
      </c>
      <c r="K20" s="264"/>
    </row>
    <row r="21" spans="2:23" s="249" customFormat="1" ht="33.65" customHeight="1" thickBot="1">
      <c r="B21" s="267"/>
      <c r="C21" s="268"/>
      <c r="D21" s="269"/>
      <c r="E21" s="270"/>
      <c r="F21" s="270"/>
      <c r="G21" s="255"/>
      <c r="H21" s="271"/>
      <c r="I21" s="254">
        <f>SUM(G21:H21)</f>
        <v>0</v>
      </c>
      <c r="J21" s="256">
        <f>I21-H21</f>
        <v>0</v>
      </c>
      <c r="K21" s="272"/>
      <c r="M21" s="411" t="s">
        <v>5</v>
      </c>
      <c r="N21" s="411"/>
      <c r="O21" s="411"/>
      <c r="P21" s="411"/>
      <c r="Q21" s="411"/>
      <c r="R21" s="411"/>
      <c r="S21" s="411"/>
      <c r="T21" s="411"/>
      <c r="U21" s="411"/>
      <c r="V21" s="411"/>
      <c r="W21" s="411"/>
    </row>
    <row r="22" spans="2:23" ht="30.65" customHeight="1" thickTop="1" thickBot="1">
      <c r="B22" s="122"/>
      <c r="C22" s="123"/>
      <c r="D22" s="95"/>
      <c r="E22" s="139"/>
      <c r="F22" s="140" t="s">
        <v>64</v>
      </c>
      <c r="G22" s="96">
        <f>SUBTOTAL(109,G5:G21)</f>
        <v>21585</v>
      </c>
      <c r="H22" s="96">
        <f t="shared" ref="H22" si="3">SUBTOTAL(109,H5:H21)</f>
        <v>1428</v>
      </c>
      <c r="I22" s="96">
        <f>SUM(G22:H22)</f>
        <v>23013</v>
      </c>
      <c r="J22" s="96">
        <f>SUBTOTAL(109,J5:J21)</f>
        <v>21585</v>
      </c>
      <c r="K22" s="124"/>
      <c r="M22" s="148" t="s">
        <v>203</v>
      </c>
      <c r="N22" s="346">
        <f>'a.総表（記載例あり）'!K7</f>
        <v>2025</v>
      </c>
      <c r="O22" s="346">
        <f>'a.総表（記載例あり）'!L7</f>
        <v>2026</v>
      </c>
      <c r="P22" s="346">
        <f>'a.総表（記載例あり）'!M7</f>
        <v>2027</v>
      </c>
      <c r="Q22" s="346">
        <f>'a.総表（記載例あり）'!N7</f>
        <v>2028</v>
      </c>
      <c r="R22" s="346">
        <f>'a.総表（記載例あり）'!O7</f>
        <v>2029</v>
      </c>
      <c r="S22" s="346">
        <f>'a.総表（記載例あり）'!P7</f>
        <v>2030</v>
      </c>
      <c r="T22" s="346">
        <f>'a.総表（記載例あり）'!Q7</f>
        <v>2031</v>
      </c>
      <c r="U22" s="346">
        <f>'a.総表（記載例あり）'!R7</f>
        <v>2032</v>
      </c>
      <c r="V22" s="346">
        <f>'a.総表（記載例あり）'!S7</f>
        <v>2033</v>
      </c>
      <c r="W22" s="346">
        <f>'a.総表（記載例あり）'!T7</f>
        <v>2034</v>
      </c>
    </row>
    <row r="23" spans="2:23" ht="30.65" customHeight="1">
      <c r="C23" s="115"/>
      <c r="I23" s="94">
        <f>SUBTOTAL(9,I5:I21)</f>
        <v>23013</v>
      </c>
      <c r="J23" s="45"/>
      <c r="M23" s="151">
        <f>SUM(N23:W23)</f>
        <v>23013</v>
      </c>
      <c r="N23" s="273">
        <v>3469</v>
      </c>
      <c r="O23" s="273">
        <v>9772</v>
      </c>
      <c r="P23" s="273">
        <v>9772</v>
      </c>
      <c r="Q23" s="274"/>
      <c r="R23" s="274"/>
      <c r="S23" s="274"/>
      <c r="T23" s="274"/>
      <c r="U23" s="274"/>
      <c r="V23" s="274"/>
      <c r="W23" s="274"/>
    </row>
    <row r="24" spans="2:23" ht="33.65" customHeight="1">
      <c r="B24" s="18" t="s">
        <v>66</v>
      </c>
      <c r="M24" s="149"/>
      <c r="N24" s="150"/>
      <c r="O24" s="150"/>
      <c r="P24" s="150"/>
      <c r="Q24" s="150"/>
      <c r="R24" s="150"/>
      <c r="S24" s="150"/>
      <c r="T24" s="150"/>
      <c r="U24" s="150"/>
      <c r="V24" s="150"/>
      <c r="W24" s="150"/>
    </row>
    <row r="25" spans="2:23">
      <c r="J25" s="163"/>
      <c r="K25" s="52" t="s">
        <v>67</v>
      </c>
    </row>
    <row r="26" spans="2:23" ht="3" customHeight="1">
      <c r="E26" s="45"/>
      <c r="F26" s="45"/>
      <c r="G26" s="45"/>
      <c r="I26" s="45"/>
      <c r="J26" s="45"/>
      <c r="K26" s="52"/>
    </row>
    <row r="27" spans="2:23">
      <c r="J27" s="142"/>
      <c r="K27" s="52" t="s">
        <v>67</v>
      </c>
    </row>
  </sheetData>
  <sheetProtection algorithmName="SHA-512" hashValue="YnB8LOahkrVr3ajf77dX4Mgt/RNWwhHmMP6QSMaTWdPa5v345utKdjWHhJWTIIHcbqzZExfmHEc+Ylmsx70uDQ==" saltValue="uboqXgXRsc+MJ7ugPvXBCg==" spinCount="100000" sheet="1" objects="1" scenarios="1" formatRows="0" insertRows="0" deleteRows="0"/>
  <mergeCells count="2">
    <mergeCell ref="M18:R18"/>
    <mergeCell ref="M21:W21"/>
  </mergeCells>
  <phoneticPr fontId="2"/>
  <dataValidations count="1">
    <dataValidation type="whole" operator="greaterThanOrEqual" allowBlank="1" showInputMessage="1" showErrorMessage="1" sqref="E19:F21 E13:F16 E7:F10 H7:H10 H13:H16 N23:W23" xr:uid="{4C73B32D-A876-48F6-B866-840CE195FB35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460-F20F-42E6-BD42-48D692324F3A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6" sqref="F6"/>
    </sheetView>
  </sheetViews>
  <sheetFormatPr defaultRowHeight="18"/>
  <cols>
    <col min="1" max="1" width="20.9140625" style="3" customWidth="1"/>
    <col min="2" max="2" width="29.58203125" style="3" customWidth="1"/>
    <col min="3" max="3" width="22.4140625" style="3" customWidth="1"/>
    <col min="4" max="4" width="8.58203125" style="22"/>
    <col min="5" max="5" width="10.58203125" style="23" customWidth="1"/>
    <col min="6" max="6" width="14.08203125" style="23" customWidth="1"/>
    <col min="7" max="7" width="14.4140625" style="3" customWidth="1"/>
    <col min="8" max="8" width="20.9140625" customWidth="1"/>
    <col min="9" max="9" width="8.08203125" customWidth="1"/>
    <col min="10" max="18" width="13.08203125" customWidth="1"/>
    <col min="19" max="20" width="13.4140625" customWidth="1"/>
  </cols>
  <sheetData>
    <row r="2" spans="1:20" ht="20.399999999999999" customHeight="1">
      <c r="A2" s="62" t="s">
        <v>109</v>
      </c>
    </row>
    <row r="3" spans="1:20" ht="24" customHeight="1" thickBot="1">
      <c r="A3" s="62" t="s">
        <v>110</v>
      </c>
      <c r="H3" s="396" t="s">
        <v>5</v>
      </c>
      <c r="I3" s="396"/>
      <c r="J3" s="396"/>
      <c r="K3" s="396"/>
      <c r="L3" s="396"/>
      <c r="M3" s="396"/>
      <c r="N3" s="396"/>
      <c r="O3" s="396"/>
      <c r="P3" s="396"/>
      <c r="Q3" s="396"/>
      <c r="R3" s="396"/>
    </row>
    <row r="4" spans="1:20" s="20" customFormat="1" ht="45.65" customHeight="1" thickBot="1">
      <c r="A4" s="24" t="s">
        <v>70</v>
      </c>
      <c r="B4" s="25" t="s">
        <v>71</v>
      </c>
      <c r="C4" s="25" t="s">
        <v>111</v>
      </c>
      <c r="D4" s="25" t="s">
        <v>72</v>
      </c>
      <c r="E4" s="26" t="s">
        <v>223</v>
      </c>
      <c r="F4" s="308" t="s">
        <v>215</v>
      </c>
      <c r="G4" s="309" t="s">
        <v>214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 ht="26.4" customHeight="1">
      <c r="A5" s="60" t="s">
        <v>112</v>
      </c>
      <c r="B5" s="28"/>
      <c r="C5" s="28"/>
      <c r="D5" s="25"/>
      <c r="E5" s="29"/>
      <c r="F5" s="29"/>
      <c r="G5" s="223"/>
      <c r="H5" s="30"/>
      <c r="I5" s="3"/>
      <c r="J5" s="58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249" customFormat="1" ht="36">
      <c r="A6" s="231" t="s">
        <v>113</v>
      </c>
      <c r="B6" s="232" t="s">
        <v>114</v>
      </c>
      <c r="C6" s="232" t="s">
        <v>115</v>
      </c>
      <c r="D6" s="233">
        <v>15</v>
      </c>
      <c r="E6" s="234">
        <v>33000</v>
      </c>
      <c r="F6" s="234">
        <v>495</v>
      </c>
      <c r="G6" s="234"/>
      <c r="H6" s="235" t="s">
        <v>75</v>
      </c>
      <c r="I6" s="248"/>
      <c r="J6" s="247">
        <f t="shared" ref="J6:J17" si="0">SUM(K6:T6)</f>
        <v>495</v>
      </c>
      <c r="K6" s="246">
        <v>95</v>
      </c>
      <c r="L6" s="246">
        <v>200</v>
      </c>
      <c r="M6" s="246">
        <v>200</v>
      </c>
      <c r="N6" s="246"/>
      <c r="O6" s="246"/>
      <c r="P6" s="246"/>
      <c r="Q6" s="246"/>
      <c r="R6" s="246"/>
      <c r="S6" s="246"/>
      <c r="T6" s="246"/>
    </row>
    <row r="7" spans="1:20" s="249" customFormat="1" ht="36">
      <c r="A7" s="231" t="s">
        <v>116</v>
      </c>
      <c r="B7" s="232" t="s">
        <v>117</v>
      </c>
      <c r="C7" s="232" t="s">
        <v>118</v>
      </c>
      <c r="D7" s="233">
        <v>6</v>
      </c>
      <c r="E7" s="234">
        <v>40000</v>
      </c>
      <c r="F7" s="234">
        <v>240</v>
      </c>
      <c r="G7" s="234"/>
      <c r="H7" s="235"/>
      <c r="I7" s="248"/>
      <c r="J7" s="247">
        <f t="shared" si="0"/>
        <v>240</v>
      </c>
      <c r="K7" s="246">
        <v>80</v>
      </c>
      <c r="L7" s="246">
        <v>80</v>
      </c>
      <c r="M7" s="246">
        <v>80</v>
      </c>
      <c r="N7" s="246"/>
      <c r="O7" s="246"/>
      <c r="P7" s="246"/>
      <c r="Q7" s="246"/>
      <c r="R7" s="246"/>
      <c r="S7" s="246"/>
      <c r="T7" s="246"/>
    </row>
    <row r="8" spans="1:20" s="249" customFormat="1">
      <c r="A8" s="236"/>
      <c r="B8" s="232"/>
      <c r="C8" s="232"/>
      <c r="D8" s="233"/>
      <c r="E8" s="234"/>
      <c r="F8" s="234"/>
      <c r="G8" s="234"/>
      <c r="H8" s="235"/>
      <c r="I8" s="248"/>
      <c r="J8" s="247">
        <f t="shared" si="0"/>
        <v>0</v>
      </c>
      <c r="K8" s="246"/>
      <c r="L8" s="246"/>
      <c r="M8" s="246"/>
      <c r="N8" s="246"/>
      <c r="O8" s="246"/>
      <c r="P8" s="246"/>
      <c r="Q8" s="246"/>
      <c r="R8" s="246"/>
      <c r="S8" s="246"/>
      <c r="T8" s="246"/>
    </row>
    <row r="9" spans="1:20" s="249" customFormat="1">
      <c r="A9" s="236"/>
      <c r="B9" s="232"/>
      <c r="C9" s="232"/>
      <c r="D9" s="233"/>
      <c r="E9" s="234"/>
      <c r="F9" s="234"/>
      <c r="G9" s="234"/>
      <c r="H9" s="235"/>
      <c r="I9" s="248"/>
      <c r="J9" s="247">
        <f t="shared" si="0"/>
        <v>0</v>
      </c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0">
      <c r="A10" s="61" t="s">
        <v>119</v>
      </c>
      <c r="B10" s="31"/>
      <c r="C10" s="31"/>
      <c r="D10" s="32"/>
      <c r="E10" s="33"/>
      <c r="F10" s="33"/>
      <c r="G10" s="33"/>
      <c r="H10" s="34"/>
      <c r="I10" s="3"/>
      <c r="J10" s="58">
        <f t="shared" si="0"/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s="249" customFormat="1" ht="54">
      <c r="A11" s="231" t="s">
        <v>120</v>
      </c>
      <c r="B11" s="232" t="s">
        <v>121</v>
      </c>
      <c r="C11" s="232" t="s">
        <v>122</v>
      </c>
      <c r="D11" s="233">
        <v>2</v>
      </c>
      <c r="E11" s="234">
        <v>1101000</v>
      </c>
      <c r="F11" s="234">
        <v>2202</v>
      </c>
      <c r="G11" s="234" t="s">
        <v>226</v>
      </c>
      <c r="H11" s="235" t="s">
        <v>227</v>
      </c>
      <c r="I11" s="248"/>
      <c r="J11" s="247">
        <f t="shared" si="0"/>
        <v>2202</v>
      </c>
      <c r="K11" s="246"/>
      <c r="L11" s="246">
        <v>2202</v>
      </c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2"/>
      <c r="D12" s="233"/>
      <c r="E12" s="234"/>
      <c r="F12" s="234"/>
      <c r="G12" s="234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2"/>
      <c r="D13" s="233"/>
      <c r="E13" s="234"/>
      <c r="F13" s="234"/>
      <c r="G13" s="234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2"/>
      <c r="D14" s="233"/>
      <c r="E14" s="234"/>
      <c r="F14" s="234"/>
      <c r="G14" s="234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2"/>
      <c r="D15" s="233"/>
      <c r="E15" s="234"/>
      <c r="F15" s="234"/>
      <c r="G15" s="234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2"/>
      <c r="D16" s="233"/>
      <c r="E16" s="234"/>
      <c r="F16" s="234"/>
      <c r="G16" s="234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0"/>
      <c r="D17" s="241"/>
      <c r="E17" s="242"/>
      <c r="F17" s="242"/>
      <c r="G17" s="243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30.9" customHeight="1" thickTop="1" thickBot="1">
      <c r="A18" s="35"/>
      <c r="B18" s="36"/>
      <c r="C18" s="36"/>
      <c r="D18" s="37"/>
      <c r="E18" s="38" t="s">
        <v>64</v>
      </c>
      <c r="F18" s="220">
        <f>SUBTOTAL(109,F6:F17)</f>
        <v>2937</v>
      </c>
      <c r="G18" s="40"/>
      <c r="H18" s="221"/>
      <c r="I18" s="56"/>
      <c r="J18" s="64">
        <f>SUBTOTAL(109,J5:J17)</f>
        <v>2937</v>
      </c>
      <c r="K18" s="54">
        <f t="shared" ref="K18:T18" si="1">SUBTOTAL(109,K5:K17)</f>
        <v>175</v>
      </c>
      <c r="L18" s="54">
        <f>SUBTOTAL(109,L5:L17)</f>
        <v>2482</v>
      </c>
      <c r="M18" s="54">
        <f t="shared" si="1"/>
        <v>280</v>
      </c>
      <c r="N18" s="54">
        <f t="shared" si="1"/>
        <v>0</v>
      </c>
      <c r="O18" s="54">
        <f t="shared" si="1"/>
        <v>0</v>
      </c>
      <c r="P18" s="54">
        <f t="shared" si="1"/>
        <v>0</v>
      </c>
      <c r="Q18" s="54">
        <f t="shared" ref="Q18:S18" si="2">SUBTOTAL(109,Q5:Q17)</f>
        <v>0</v>
      </c>
      <c r="R18" s="54">
        <f t="shared" si="2"/>
        <v>0</v>
      </c>
      <c r="S18" s="54">
        <f t="shared" si="2"/>
        <v>0</v>
      </c>
      <c r="T18" s="54">
        <f t="shared" si="1"/>
        <v>0</v>
      </c>
    </row>
    <row r="19" spans="1:20" ht="28.5" customHeight="1">
      <c r="A19"/>
      <c r="F19" s="222"/>
      <c r="G19" s="31" t="s">
        <v>205</v>
      </c>
      <c r="H19" s="351">
        <f>SUMIFS(F6:F17,G6:G17,"非課税")</f>
        <v>2202</v>
      </c>
      <c r="I19" s="31" t="s">
        <v>206</v>
      </c>
    </row>
    <row r="20" spans="1:20" ht="31.5" customHeight="1">
      <c r="A20" s="18" t="s">
        <v>66</v>
      </c>
      <c r="J20" s="66"/>
      <c r="K20" s="52" t="s">
        <v>67</v>
      </c>
    </row>
  </sheetData>
  <sheetProtection algorithmName="SHA-512" hashValue="5vK3z+nnO0hGvWrG0rdSfeJ3g8BW61+4R3YgOlUcET6KfEz98QVMjexHJ8UIUaGzluVHwmLK0uvZEzoyQmUvgQ==" saltValue="AEksoFUftJVsJYvClYhJQA==" spinCount="100000" sheet="1" objects="1" scenarios="1" formatRows="0" insertRows="0" deleteRows="0"/>
  <mergeCells count="1">
    <mergeCell ref="H3:R3"/>
  </mergeCells>
  <phoneticPr fontId="2"/>
  <dataValidations count="2">
    <dataValidation type="list" allowBlank="1" showInputMessage="1" showErrorMessage="1" sqref="G6:G17" xr:uid="{130DB7E1-CA22-46CB-B9E7-8F171846A1CA}">
      <formula1>"課税,非課税"</formula1>
    </dataValidation>
    <dataValidation type="whole" operator="greaterThanOrEqual" allowBlank="1" showInputMessage="1" showErrorMessage="1" sqref="E5:F17 K5:T17 G5 D6:D17" xr:uid="{0CBC7E89-5440-4997-B349-0012E5DC7091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9C1B-07C2-48EF-9EE2-2BE1988F3017}">
  <dimension ref="A2:T20"/>
  <sheetViews>
    <sheetView view="pageBreakPreview" zoomScale="80" zoomScaleNormal="75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RowHeight="18"/>
  <cols>
    <col min="1" max="1" width="20.9140625" style="3" customWidth="1"/>
    <col min="2" max="2" width="22.08203125" style="3" customWidth="1"/>
    <col min="3" max="3" width="8.58203125" style="22"/>
    <col min="4" max="4" width="14" style="23" bestFit="1" customWidth="1"/>
    <col min="5" max="5" width="15.08203125" style="23" customWidth="1"/>
    <col min="6" max="6" width="11.6640625" style="3" customWidth="1"/>
    <col min="7" max="7" width="17.5" style="3" customWidth="1"/>
    <col min="8" max="8" width="19.9140625" customWidth="1"/>
    <col min="9" max="18" width="12.9140625" customWidth="1"/>
    <col min="19" max="20" width="13.08203125" customWidth="1"/>
  </cols>
  <sheetData>
    <row r="2" spans="1:20" ht="24" customHeight="1">
      <c r="A2" s="62" t="s">
        <v>123</v>
      </c>
    </row>
    <row r="3" spans="1:20" ht="23" thickBot="1">
      <c r="A3" s="62" t="s">
        <v>124</v>
      </c>
      <c r="H3" s="396" t="s">
        <v>5</v>
      </c>
      <c r="I3" s="396"/>
      <c r="J3" s="396"/>
      <c r="K3" s="396"/>
      <c r="L3" s="396"/>
      <c r="M3" s="396"/>
      <c r="N3" s="396"/>
      <c r="O3" s="396"/>
      <c r="P3" s="396"/>
      <c r="Q3" s="396"/>
      <c r="R3" s="396"/>
    </row>
    <row r="4" spans="1:20" s="20" customFormat="1" ht="41.4" customHeight="1" thickBot="1">
      <c r="A4" s="24" t="s">
        <v>125</v>
      </c>
      <c r="B4" s="25" t="s">
        <v>126</v>
      </c>
      <c r="C4" s="25" t="s">
        <v>52</v>
      </c>
      <c r="D4" s="26" t="s">
        <v>223</v>
      </c>
      <c r="E4" s="308" t="s">
        <v>207</v>
      </c>
      <c r="F4" s="309" t="s">
        <v>214</v>
      </c>
      <c r="G4" s="25" t="s">
        <v>53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 ht="32.4" customHeight="1">
      <c r="A5" s="304"/>
      <c r="B5" s="28"/>
      <c r="C5" s="25"/>
      <c r="D5" s="305"/>
      <c r="E5" s="305"/>
      <c r="F5" s="306"/>
      <c r="G5" s="28"/>
      <c r="H5" s="30"/>
      <c r="I5" s="3"/>
      <c r="J5" s="58"/>
      <c r="K5" s="307"/>
      <c r="L5" s="307"/>
      <c r="M5" s="307"/>
      <c r="N5" s="307"/>
      <c r="O5" s="307"/>
      <c r="P5" s="307"/>
      <c r="Q5" s="307"/>
      <c r="R5" s="307"/>
      <c r="S5" s="307"/>
      <c r="T5" s="307"/>
    </row>
    <row r="6" spans="1:20" s="249" customFormat="1" ht="102.65" customHeight="1">
      <c r="A6" s="231" t="s">
        <v>127</v>
      </c>
      <c r="B6" s="232" t="s">
        <v>128</v>
      </c>
      <c r="C6" s="233">
        <v>3</v>
      </c>
      <c r="D6" s="234">
        <v>8592000</v>
      </c>
      <c r="E6" s="234">
        <v>25776</v>
      </c>
      <c r="F6" s="234" t="s">
        <v>219</v>
      </c>
      <c r="G6" s="233" t="s">
        <v>129</v>
      </c>
      <c r="H6" s="235" t="s">
        <v>130</v>
      </c>
      <c r="I6" s="248"/>
      <c r="J6" s="247">
        <f t="shared" ref="J6:J17" si="0">SUM(K6:T6)</f>
        <v>25776</v>
      </c>
      <c r="K6" s="246">
        <v>8592</v>
      </c>
      <c r="L6" s="246">
        <v>8592</v>
      </c>
      <c r="M6" s="246">
        <v>8592</v>
      </c>
      <c r="N6" s="246"/>
      <c r="O6" s="246"/>
      <c r="P6" s="246"/>
      <c r="Q6" s="246"/>
      <c r="R6" s="246"/>
      <c r="S6" s="246"/>
      <c r="T6" s="246"/>
    </row>
    <row r="7" spans="1:20" s="249" customFormat="1">
      <c r="A7" s="236"/>
      <c r="B7" s="232"/>
      <c r="C7" s="233"/>
      <c r="D7" s="234"/>
      <c r="E7" s="234"/>
      <c r="F7" s="234"/>
      <c r="G7" s="232"/>
      <c r="H7" s="235"/>
      <c r="I7" s="248"/>
      <c r="J7" s="247">
        <f t="shared" si="0"/>
        <v>0</v>
      </c>
      <c r="K7" s="246"/>
      <c r="L7" s="246"/>
      <c r="M7" s="246"/>
      <c r="N7" s="246"/>
      <c r="O7" s="246"/>
      <c r="P7" s="246"/>
      <c r="Q7" s="246"/>
      <c r="R7" s="246"/>
      <c r="S7" s="246"/>
      <c r="T7" s="246"/>
    </row>
    <row r="8" spans="1:20" s="249" customFormat="1">
      <c r="A8" s="236"/>
      <c r="B8" s="232"/>
      <c r="C8" s="233"/>
      <c r="D8" s="234"/>
      <c r="E8" s="234"/>
      <c r="F8" s="234"/>
      <c r="G8" s="232"/>
      <c r="H8" s="235"/>
      <c r="I8" s="248"/>
      <c r="J8" s="247">
        <f t="shared" si="0"/>
        <v>0</v>
      </c>
      <c r="K8" s="246"/>
      <c r="L8" s="246"/>
      <c r="M8" s="246"/>
      <c r="N8" s="246"/>
      <c r="O8" s="246"/>
      <c r="P8" s="246"/>
      <c r="Q8" s="246"/>
      <c r="R8" s="246"/>
      <c r="S8" s="246"/>
      <c r="T8" s="246"/>
    </row>
    <row r="9" spans="1:20" s="249" customFormat="1">
      <c r="A9" s="236"/>
      <c r="B9" s="232"/>
      <c r="C9" s="233"/>
      <c r="D9" s="234"/>
      <c r="E9" s="234"/>
      <c r="F9" s="234"/>
      <c r="G9" s="232"/>
      <c r="H9" s="235"/>
      <c r="I9" s="248"/>
      <c r="J9" s="247">
        <f t="shared" si="0"/>
        <v>0</v>
      </c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0" s="249" customFormat="1">
      <c r="A10" s="236"/>
      <c r="B10" s="232"/>
      <c r="C10" s="233"/>
      <c r="D10" s="234"/>
      <c r="E10" s="234"/>
      <c r="F10" s="234"/>
      <c r="G10" s="232"/>
      <c r="H10" s="235"/>
      <c r="I10" s="248"/>
      <c r="J10" s="247">
        <f t="shared" si="0"/>
        <v>0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0" s="249" customFormat="1" ht="21.65" customHeight="1">
      <c r="A11" s="236"/>
      <c r="B11" s="232"/>
      <c r="C11" s="233"/>
      <c r="D11" s="234"/>
      <c r="E11" s="234"/>
      <c r="F11" s="234"/>
      <c r="G11" s="232"/>
      <c r="H11" s="235"/>
      <c r="I11" s="248"/>
      <c r="J11" s="247">
        <f t="shared" si="0"/>
        <v>0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3"/>
      <c r="D12" s="234"/>
      <c r="E12" s="234"/>
      <c r="F12" s="234"/>
      <c r="G12" s="233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3"/>
      <c r="D13" s="234"/>
      <c r="E13" s="234"/>
      <c r="F13" s="234"/>
      <c r="G13" s="232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3"/>
      <c r="D14" s="234"/>
      <c r="E14" s="234"/>
      <c r="F14" s="234"/>
      <c r="G14" s="232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3"/>
      <c r="D15" s="234"/>
      <c r="E15" s="234"/>
      <c r="F15" s="234"/>
      <c r="G15" s="232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3"/>
      <c r="D16" s="234"/>
      <c r="E16" s="234"/>
      <c r="F16" s="234"/>
      <c r="G16" s="232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1"/>
      <c r="D17" s="242"/>
      <c r="E17" s="242"/>
      <c r="F17" s="243"/>
      <c r="G17" s="244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30.9" customHeight="1" thickTop="1" thickBot="1">
      <c r="A18" s="35"/>
      <c r="B18" s="36"/>
      <c r="C18" s="37"/>
      <c r="D18" s="38" t="s">
        <v>64</v>
      </c>
      <c r="E18" s="59">
        <f>SUBTOTAL(109,E6:E17)</f>
        <v>25776</v>
      </c>
      <c r="F18" s="40"/>
      <c r="G18" s="41"/>
      <c r="H18" s="39"/>
      <c r="I18" s="56"/>
      <c r="J18" s="64">
        <f t="shared" ref="J18:T18" si="1">SUBTOTAL(109,J5:J17)</f>
        <v>25776</v>
      </c>
      <c r="K18" s="54">
        <f t="shared" si="1"/>
        <v>8592</v>
      </c>
      <c r="L18" s="54">
        <f t="shared" si="1"/>
        <v>8592</v>
      </c>
      <c r="M18" s="54">
        <f t="shared" si="1"/>
        <v>8592</v>
      </c>
      <c r="N18" s="54">
        <f t="shared" si="1"/>
        <v>0</v>
      </c>
      <c r="O18" s="54">
        <f t="shared" si="1"/>
        <v>0</v>
      </c>
      <c r="P18" s="54">
        <f t="shared" si="1"/>
        <v>0</v>
      </c>
      <c r="Q18" s="54">
        <f t="shared" ref="Q18:S18" si="2">SUBTOTAL(109,Q5:Q17)</f>
        <v>0</v>
      </c>
      <c r="R18" s="54">
        <f t="shared" si="2"/>
        <v>0</v>
      </c>
      <c r="S18" s="54">
        <f t="shared" si="2"/>
        <v>0</v>
      </c>
      <c r="T18" s="54">
        <f t="shared" si="1"/>
        <v>0</v>
      </c>
    </row>
    <row r="19" spans="1:20" ht="28.5" customHeight="1">
      <c r="A19"/>
      <c r="G19" s="31" t="s">
        <v>205</v>
      </c>
      <c r="H19" s="352">
        <f>SUMIFS(E6:E17,F6:F17,"非課税")</f>
        <v>0</v>
      </c>
      <c r="I19" s="31" t="s">
        <v>206</v>
      </c>
    </row>
    <row r="20" spans="1:20" ht="31.5" customHeight="1">
      <c r="A20" s="18" t="s">
        <v>66</v>
      </c>
      <c r="J20" s="66"/>
      <c r="K20" s="52" t="s">
        <v>67</v>
      </c>
    </row>
  </sheetData>
  <sheetProtection algorithmName="SHA-512" hashValue="g+867xQUu9Ur3y2H2DC219GhVoUfEF/E9+DZdtCIjw8Ozy7E0ENocEpgvX+fBmTudDu4in9cQ2OK41vmGHFntw==" saltValue="9SUEuqY1LfPtO6M0St+9kQ==" spinCount="100000" sheet="1" formatRows="0" insertRows="0" deleteRows="0"/>
  <mergeCells count="1">
    <mergeCell ref="H3:R3"/>
  </mergeCells>
  <phoneticPr fontId="2"/>
  <dataValidations count="2">
    <dataValidation type="list" allowBlank="1" showInputMessage="1" showErrorMessage="1" sqref="F6:F17" xr:uid="{051D6054-0F67-4D2F-A92F-2E273AF4BF6B}">
      <formula1>"課税,非課税"</formula1>
    </dataValidation>
    <dataValidation type="whole" operator="greaterThanOrEqual" allowBlank="1" showInputMessage="1" showErrorMessage="1" sqref="D5:E17 K5:T17 F5 C5:C17" xr:uid="{2D21F1BD-9636-4244-8944-A51F194E13CC}">
      <formula1>0</formula1>
    </dataValidation>
  </dataValidations>
  <pageMargins left="0.7" right="0.7" top="0.75" bottom="0.75" header="0.3" footer="0.3"/>
  <pageSetup paperSize="9" scale="53" orientation="portrait" r:id="rId1"/>
  <colBreaks count="1" manualBreakCount="1">
    <brk id="9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1157-1192-4507-B23E-9DA50344E8FF}">
  <dimension ref="A2:T20"/>
  <sheetViews>
    <sheetView view="pageBreakPreview" zoomScale="60" zoomScaleNormal="75" workbookViewId="0">
      <selection activeCell="N27" sqref="N27"/>
    </sheetView>
  </sheetViews>
  <sheetFormatPr defaultRowHeight="18"/>
  <cols>
    <col min="1" max="1" width="23.5" style="3" customWidth="1"/>
    <col min="2" max="2" width="22.08203125" style="3" customWidth="1"/>
    <col min="3" max="3" width="8.58203125" style="22"/>
    <col min="4" max="4" width="11.58203125" style="23" customWidth="1"/>
    <col min="5" max="5" width="17.08203125" style="23" customWidth="1"/>
    <col min="6" max="6" width="14.08203125" style="23" customWidth="1"/>
    <col min="7" max="7" width="23.58203125" style="3" customWidth="1"/>
    <col min="8" max="8" width="22.6640625" style="3" customWidth="1"/>
    <col min="9" max="9" width="2.9140625" style="3" customWidth="1"/>
    <col min="10" max="20" width="13.08203125" customWidth="1"/>
  </cols>
  <sheetData>
    <row r="2" spans="1:20" ht="20.399999999999999" customHeight="1">
      <c r="A2" s="62" t="s">
        <v>123</v>
      </c>
    </row>
    <row r="3" spans="1:20" ht="24.9" customHeight="1" thickBot="1">
      <c r="A3" s="62" t="s">
        <v>148</v>
      </c>
      <c r="J3" s="396" t="s">
        <v>5</v>
      </c>
      <c r="K3" s="396"/>
      <c r="L3" s="396"/>
      <c r="M3" s="396"/>
      <c r="N3" s="396"/>
      <c r="O3" s="396"/>
      <c r="P3" s="396"/>
      <c r="Q3" s="396"/>
      <c r="R3" s="396"/>
      <c r="S3" s="396"/>
      <c r="T3" s="396"/>
    </row>
    <row r="4" spans="1:20" s="20" customFormat="1" ht="64.5" customHeight="1" thickBot="1">
      <c r="A4" s="24" t="s">
        <v>125</v>
      </c>
      <c r="B4" s="25" t="s">
        <v>126</v>
      </c>
      <c r="C4" s="25" t="s">
        <v>52</v>
      </c>
      <c r="D4" s="26" t="s">
        <v>223</v>
      </c>
      <c r="E4" s="308" t="s">
        <v>211</v>
      </c>
      <c r="F4" s="309" t="s">
        <v>214</v>
      </c>
      <c r="G4" s="25" t="s">
        <v>53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>
      <c r="A5" s="304"/>
      <c r="B5" s="28"/>
      <c r="C5" s="25"/>
      <c r="D5" s="305"/>
      <c r="E5" s="305"/>
      <c r="F5" s="306"/>
      <c r="G5" s="28"/>
      <c r="H5" s="30"/>
      <c r="J5" s="58"/>
      <c r="K5" s="307"/>
      <c r="L5" s="307"/>
      <c r="M5" s="307"/>
      <c r="N5" s="307"/>
      <c r="O5" s="307"/>
      <c r="P5" s="307"/>
      <c r="Q5" s="307"/>
      <c r="R5" s="307"/>
      <c r="S5" s="307"/>
      <c r="T5" s="307"/>
    </row>
    <row r="6" spans="1:20" s="249" customFormat="1" ht="54">
      <c r="A6" s="231" t="s">
        <v>149</v>
      </c>
      <c r="B6" s="232" t="s">
        <v>150</v>
      </c>
      <c r="C6" s="233">
        <v>2</v>
      </c>
      <c r="D6" s="234">
        <v>14000</v>
      </c>
      <c r="E6" s="234">
        <v>28</v>
      </c>
      <c r="F6" s="234" t="s">
        <v>219</v>
      </c>
      <c r="G6" s="233" t="s">
        <v>151</v>
      </c>
      <c r="H6" s="235" t="s">
        <v>152</v>
      </c>
      <c r="I6" s="248"/>
      <c r="J6" s="247">
        <f t="shared" ref="J6:J17" si="0">SUM(K6:T6)</f>
        <v>28</v>
      </c>
      <c r="K6" s="246"/>
      <c r="L6" s="246">
        <v>14</v>
      </c>
      <c r="M6" s="246">
        <v>14</v>
      </c>
      <c r="N6" s="246"/>
      <c r="O6" s="246"/>
      <c r="P6" s="246"/>
      <c r="Q6" s="246"/>
      <c r="R6" s="246"/>
      <c r="S6" s="246"/>
      <c r="T6" s="246"/>
    </row>
    <row r="7" spans="1:20" s="249" customFormat="1" ht="54">
      <c r="A7" s="231" t="s">
        <v>153</v>
      </c>
      <c r="B7" s="232" t="s">
        <v>154</v>
      </c>
      <c r="C7" s="233">
        <v>1</v>
      </c>
      <c r="D7" s="234">
        <v>149000</v>
      </c>
      <c r="E7" s="234">
        <v>149</v>
      </c>
      <c r="F7" s="234" t="s">
        <v>219</v>
      </c>
      <c r="G7" s="233" t="s">
        <v>155</v>
      </c>
      <c r="H7" s="235" t="s">
        <v>156</v>
      </c>
      <c r="I7" s="248"/>
      <c r="J7" s="247">
        <f t="shared" si="0"/>
        <v>149</v>
      </c>
      <c r="K7" s="246"/>
      <c r="L7" s="246"/>
      <c r="M7" s="246">
        <v>149</v>
      </c>
      <c r="N7" s="246"/>
      <c r="O7" s="246"/>
      <c r="P7" s="246"/>
      <c r="Q7" s="246"/>
      <c r="R7" s="246"/>
      <c r="S7" s="246"/>
      <c r="T7" s="246"/>
    </row>
    <row r="8" spans="1:20" s="249" customFormat="1" ht="36">
      <c r="A8" s="231" t="s">
        <v>157</v>
      </c>
      <c r="B8" s="232" t="s">
        <v>158</v>
      </c>
      <c r="C8" s="233">
        <v>12</v>
      </c>
      <c r="D8" s="234">
        <v>2000</v>
      </c>
      <c r="E8" s="234">
        <v>24</v>
      </c>
      <c r="F8" s="234" t="s">
        <v>219</v>
      </c>
      <c r="G8" s="233"/>
      <c r="H8" s="235" t="s">
        <v>159</v>
      </c>
      <c r="I8" s="248"/>
      <c r="J8" s="247">
        <f t="shared" si="0"/>
        <v>24</v>
      </c>
      <c r="K8" s="246">
        <v>5</v>
      </c>
      <c r="L8" s="246">
        <v>12</v>
      </c>
      <c r="M8" s="246">
        <v>7</v>
      </c>
      <c r="N8" s="246"/>
      <c r="O8" s="246"/>
      <c r="P8" s="246"/>
      <c r="Q8" s="246"/>
      <c r="R8" s="246"/>
      <c r="S8" s="246"/>
      <c r="T8" s="246"/>
    </row>
    <row r="9" spans="1:20" s="249" customFormat="1">
      <c r="A9" s="236"/>
      <c r="B9" s="232"/>
      <c r="C9" s="233"/>
      <c r="D9" s="234"/>
      <c r="E9" s="234"/>
      <c r="F9" s="234"/>
      <c r="G9" s="233"/>
      <c r="H9" s="235"/>
      <c r="I9" s="248"/>
      <c r="J9" s="247">
        <f t="shared" si="0"/>
        <v>0</v>
      </c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0" s="249" customFormat="1">
      <c r="A10" s="236"/>
      <c r="B10" s="232"/>
      <c r="C10" s="233"/>
      <c r="D10" s="234"/>
      <c r="E10" s="234"/>
      <c r="F10" s="234"/>
      <c r="G10" s="232"/>
      <c r="H10" s="235"/>
      <c r="I10" s="248"/>
      <c r="J10" s="247">
        <f t="shared" si="0"/>
        <v>0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0" s="249" customFormat="1" ht="21.65" customHeight="1">
      <c r="A11" s="236"/>
      <c r="B11" s="232"/>
      <c r="C11" s="233"/>
      <c r="D11" s="234"/>
      <c r="E11" s="234"/>
      <c r="F11" s="234"/>
      <c r="G11" s="232"/>
      <c r="H11" s="235"/>
      <c r="I11" s="248"/>
      <c r="J11" s="247">
        <f t="shared" si="0"/>
        <v>0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3"/>
      <c r="D12" s="234"/>
      <c r="E12" s="234"/>
      <c r="F12" s="234"/>
      <c r="G12" s="233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3"/>
      <c r="D13" s="234"/>
      <c r="E13" s="234"/>
      <c r="F13" s="234"/>
      <c r="G13" s="232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3"/>
      <c r="D14" s="234"/>
      <c r="E14" s="234"/>
      <c r="F14" s="234"/>
      <c r="G14" s="232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3"/>
      <c r="D15" s="234"/>
      <c r="E15" s="234"/>
      <c r="F15" s="234"/>
      <c r="G15" s="232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3"/>
      <c r="D16" s="234"/>
      <c r="E16" s="234"/>
      <c r="F16" s="234"/>
      <c r="G16" s="232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1"/>
      <c r="D17" s="242"/>
      <c r="E17" s="242"/>
      <c r="F17" s="243"/>
      <c r="G17" s="244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30.9" customHeight="1" thickTop="1" thickBot="1">
      <c r="A18" s="35"/>
      <c r="B18" s="36"/>
      <c r="C18" s="37"/>
      <c r="D18" s="38" t="s">
        <v>64</v>
      </c>
      <c r="E18" s="59">
        <f>SUBTOTAL(109,E6:E17)</f>
        <v>201</v>
      </c>
      <c r="F18" s="40"/>
      <c r="G18" s="41"/>
      <c r="H18" s="39"/>
      <c r="I18" s="56"/>
      <c r="J18" s="64">
        <f t="shared" ref="J18:T18" si="1">SUBTOTAL(109,J5:J17)</f>
        <v>201</v>
      </c>
      <c r="K18" s="54">
        <f t="shared" si="1"/>
        <v>5</v>
      </c>
      <c r="L18" s="54">
        <f t="shared" si="1"/>
        <v>26</v>
      </c>
      <c r="M18" s="54">
        <f t="shared" si="1"/>
        <v>170</v>
      </c>
      <c r="N18" s="54">
        <f t="shared" si="1"/>
        <v>0</v>
      </c>
      <c r="O18" s="54">
        <f t="shared" ref="O18" si="2">SUBTOTAL(109,O5:O17)</f>
        <v>0</v>
      </c>
      <c r="P18" s="54">
        <f t="shared" si="1"/>
        <v>0</v>
      </c>
      <c r="Q18" s="54">
        <f t="shared" ref="Q18:S18" si="3">SUBTOTAL(109,Q5:Q17)</f>
        <v>0</v>
      </c>
      <c r="R18" s="54">
        <f t="shared" si="3"/>
        <v>0</v>
      </c>
      <c r="S18" s="54">
        <f t="shared" si="3"/>
        <v>0</v>
      </c>
      <c r="T18" s="54">
        <f t="shared" si="1"/>
        <v>0</v>
      </c>
    </row>
    <row r="19" spans="1:20" ht="28.5" customHeight="1">
      <c r="A19"/>
      <c r="G19" s="31" t="s">
        <v>205</v>
      </c>
      <c r="H19" s="352">
        <f>SUMIFS(E6:E17,F6:F17,"非課税")</f>
        <v>0</v>
      </c>
      <c r="I19" s="31" t="s">
        <v>206</v>
      </c>
    </row>
    <row r="20" spans="1:20" ht="27.9" customHeight="1">
      <c r="A20" s="18" t="s">
        <v>66</v>
      </c>
      <c r="J20" s="66"/>
      <c r="K20" s="52" t="s">
        <v>67</v>
      </c>
    </row>
  </sheetData>
  <sheetProtection algorithmName="SHA-512" hashValue="bKUJ3hGct04+O4WFwb5XDbbfwD1pFfxZd3FHvYrKwdjc6v/+ysusbZz7TjWLEMRCKUXPGkYwE16YBmHI6nharQ==" saltValue="LeKr8XNLDukKxFdwK63yZg==" spinCount="100000" sheet="1" objects="1" scenarios="1" formatRows="0" insertRows="0" deleteRows="0"/>
  <mergeCells count="1">
    <mergeCell ref="J3:T3"/>
  </mergeCells>
  <phoneticPr fontId="2"/>
  <dataValidations count="2">
    <dataValidation type="list" allowBlank="1" showInputMessage="1" showErrorMessage="1" sqref="F6:F17" xr:uid="{7A2F0618-D461-4B2F-8999-F5DBEC028CDB}">
      <formula1>"課税,非課税"</formula1>
    </dataValidation>
    <dataValidation type="whole" operator="greaterThanOrEqual" allowBlank="1" showInputMessage="1" showErrorMessage="1" sqref="D5:E17 K5:T17 F5 C6:C17" xr:uid="{A55B3388-F37E-4255-B8E8-4C174825B90B}">
      <formula1>0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3A96-7F9C-4296-8A6F-F3F498F451C9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RowHeight="18"/>
  <cols>
    <col min="1" max="1" width="23.58203125" style="3" customWidth="1"/>
    <col min="2" max="2" width="22.08203125" style="3" customWidth="1"/>
    <col min="3" max="3" width="8.58203125" style="22"/>
    <col min="4" max="4" width="11.58203125" style="23" customWidth="1"/>
    <col min="5" max="5" width="14.9140625" style="23" customWidth="1"/>
    <col min="6" max="6" width="12.08203125" style="3" customWidth="1"/>
    <col min="7" max="7" width="22.9140625" style="3" customWidth="1"/>
    <col min="8" max="8" width="30" style="42" customWidth="1"/>
    <col min="10" max="18" width="13.58203125" customWidth="1"/>
    <col min="19" max="20" width="13.4140625" customWidth="1"/>
  </cols>
  <sheetData>
    <row r="2" spans="1:20" ht="25.5" customHeight="1">
      <c r="A2" s="62" t="s">
        <v>123</v>
      </c>
      <c r="H2" s="65"/>
    </row>
    <row r="3" spans="1:20" ht="23" thickBot="1">
      <c r="A3" s="62" t="s">
        <v>131</v>
      </c>
      <c r="H3" s="63"/>
      <c r="J3" s="396"/>
      <c r="K3" s="396"/>
      <c r="L3" s="396"/>
      <c r="M3" s="396"/>
      <c r="N3" s="396"/>
      <c r="O3" s="396"/>
      <c r="P3" s="396"/>
      <c r="Q3" s="396"/>
      <c r="R3" s="396"/>
    </row>
    <row r="4" spans="1:20" s="20" customFormat="1" ht="57" customHeight="1" thickBot="1">
      <c r="A4" s="24" t="s">
        <v>125</v>
      </c>
      <c r="B4" s="25" t="s">
        <v>126</v>
      </c>
      <c r="C4" s="25" t="s">
        <v>52</v>
      </c>
      <c r="D4" s="26" t="s">
        <v>223</v>
      </c>
      <c r="E4" s="308" t="s">
        <v>207</v>
      </c>
      <c r="F4" s="309" t="s">
        <v>214</v>
      </c>
      <c r="G4" s="25" t="s">
        <v>53</v>
      </c>
      <c r="H4" s="27" t="s">
        <v>54</v>
      </c>
      <c r="I4" s="22"/>
      <c r="J4" s="57" t="s">
        <v>203</v>
      </c>
      <c r="K4" s="346">
        <f>'a.総表（記載例あり）'!K7</f>
        <v>2025</v>
      </c>
      <c r="L4" s="346">
        <f>'a.総表（記載例あり）'!L7</f>
        <v>2026</v>
      </c>
      <c r="M4" s="346">
        <f>'a.総表（記載例あり）'!M7</f>
        <v>2027</v>
      </c>
      <c r="N4" s="346">
        <f>'a.総表（記載例あり）'!N7</f>
        <v>2028</v>
      </c>
      <c r="O4" s="346">
        <f>'a.総表（記載例あり）'!O7</f>
        <v>2029</v>
      </c>
      <c r="P4" s="346">
        <f>'a.総表（記載例あり）'!P7</f>
        <v>2030</v>
      </c>
      <c r="Q4" s="346">
        <f>'a.総表（記載例あり）'!Q7</f>
        <v>2031</v>
      </c>
      <c r="R4" s="346">
        <f>'a.総表（記載例あり）'!R7</f>
        <v>2032</v>
      </c>
      <c r="S4" s="346">
        <f>'a.総表（記載例あり）'!S7</f>
        <v>2033</v>
      </c>
      <c r="T4" s="346">
        <f>'a.総表（記載例あり）'!T7</f>
        <v>2034</v>
      </c>
    </row>
    <row r="5" spans="1:20">
      <c r="A5" s="304"/>
      <c r="B5" s="28"/>
      <c r="C5" s="25"/>
      <c r="D5" s="305"/>
      <c r="E5" s="305"/>
      <c r="F5" s="306"/>
      <c r="G5" s="28"/>
      <c r="H5" s="30"/>
      <c r="I5" s="3"/>
      <c r="J5" s="58"/>
      <c r="K5" s="307"/>
      <c r="L5" s="307"/>
      <c r="M5" s="307"/>
      <c r="N5" s="307"/>
      <c r="O5" s="307"/>
      <c r="P5" s="307"/>
      <c r="Q5" s="307"/>
      <c r="R5" s="307"/>
      <c r="S5" s="307"/>
      <c r="T5" s="307"/>
    </row>
    <row r="6" spans="1:20" s="249" customFormat="1" ht="36">
      <c r="A6" s="231" t="s">
        <v>132</v>
      </c>
      <c r="B6" s="232" t="s">
        <v>133</v>
      </c>
      <c r="C6" s="233">
        <v>140</v>
      </c>
      <c r="D6" s="234">
        <v>10</v>
      </c>
      <c r="E6" s="234">
        <v>2</v>
      </c>
      <c r="F6" s="234" t="s">
        <v>219</v>
      </c>
      <c r="G6" s="233" t="s">
        <v>134</v>
      </c>
      <c r="H6" s="235"/>
      <c r="I6" s="248"/>
      <c r="J6" s="247">
        <f t="shared" ref="J6:J17" si="0">SUM(K6:T6)</f>
        <v>2</v>
      </c>
      <c r="K6" s="246">
        <v>0</v>
      </c>
      <c r="L6" s="246">
        <v>1</v>
      </c>
      <c r="M6" s="246">
        <v>1</v>
      </c>
      <c r="N6" s="246"/>
      <c r="O6" s="246"/>
      <c r="P6" s="246"/>
      <c r="Q6" s="246"/>
      <c r="R6" s="246"/>
      <c r="S6" s="246"/>
      <c r="T6" s="246"/>
    </row>
    <row r="7" spans="1:20" s="249" customFormat="1">
      <c r="A7" s="236"/>
      <c r="B7" s="232"/>
      <c r="C7" s="233"/>
      <c r="D7" s="234"/>
      <c r="E7" s="234"/>
      <c r="F7" s="234"/>
      <c r="G7" s="232"/>
      <c r="H7" s="235"/>
      <c r="I7" s="248"/>
      <c r="J7" s="247">
        <f t="shared" si="0"/>
        <v>0</v>
      </c>
      <c r="K7" s="246"/>
      <c r="L7" s="246"/>
      <c r="M7" s="246"/>
      <c r="N7" s="246"/>
      <c r="O7" s="246"/>
      <c r="P7" s="246"/>
      <c r="Q7" s="246"/>
      <c r="R7" s="246"/>
      <c r="S7" s="246"/>
      <c r="T7" s="246"/>
    </row>
    <row r="8" spans="1:20" s="249" customFormat="1">
      <c r="A8" s="236"/>
      <c r="B8" s="232"/>
      <c r="C8" s="233"/>
      <c r="D8" s="234"/>
      <c r="E8" s="234"/>
      <c r="F8" s="234"/>
      <c r="G8" s="232"/>
      <c r="H8" s="235"/>
      <c r="I8" s="248"/>
      <c r="J8" s="247">
        <f t="shared" si="0"/>
        <v>0</v>
      </c>
      <c r="K8" s="246"/>
      <c r="L8" s="246"/>
      <c r="M8" s="246"/>
      <c r="N8" s="246"/>
      <c r="O8" s="246"/>
      <c r="P8" s="246"/>
      <c r="Q8" s="246"/>
      <c r="R8" s="246"/>
      <c r="S8" s="246"/>
      <c r="T8" s="246"/>
    </row>
    <row r="9" spans="1:20" s="249" customFormat="1">
      <c r="A9" s="236"/>
      <c r="B9" s="232"/>
      <c r="C9" s="233"/>
      <c r="D9" s="234"/>
      <c r="E9" s="234"/>
      <c r="F9" s="234"/>
      <c r="G9" s="232"/>
      <c r="H9" s="235"/>
      <c r="I9" s="248"/>
      <c r="J9" s="247">
        <f t="shared" si="0"/>
        <v>0</v>
      </c>
      <c r="K9" s="246"/>
      <c r="L9" s="246"/>
      <c r="M9" s="246"/>
      <c r="N9" s="246"/>
      <c r="O9" s="246"/>
      <c r="P9" s="246"/>
      <c r="Q9" s="246"/>
      <c r="R9" s="246"/>
      <c r="S9" s="246"/>
      <c r="T9" s="246"/>
    </row>
    <row r="10" spans="1:20" s="249" customFormat="1">
      <c r="A10" s="236"/>
      <c r="B10" s="232"/>
      <c r="C10" s="233"/>
      <c r="D10" s="234"/>
      <c r="E10" s="234"/>
      <c r="F10" s="234"/>
      <c r="G10" s="232"/>
      <c r="H10" s="235"/>
      <c r="I10" s="248"/>
      <c r="J10" s="247">
        <f t="shared" si="0"/>
        <v>0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</row>
    <row r="11" spans="1:20" s="249" customFormat="1" ht="21.65" customHeight="1">
      <c r="A11" s="236"/>
      <c r="B11" s="232"/>
      <c r="C11" s="233"/>
      <c r="D11" s="234"/>
      <c r="E11" s="234"/>
      <c r="F11" s="234"/>
      <c r="G11" s="232"/>
      <c r="H11" s="235"/>
      <c r="I11" s="248"/>
      <c r="J11" s="247">
        <f t="shared" si="0"/>
        <v>0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</row>
    <row r="12" spans="1:20" s="249" customFormat="1">
      <c r="A12" s="231"/>
      <c r="B12" s="232"/>
      <c r="C12" s="233"/>
      <c r="D12" s="234"/>
      <c r="E12" s="234"/>
      <c r="F12" s="234"/>
      <c r="G12" s="233"/>
      <c r="H12" s="235"/>
      <c r="I12" s="248"/>
      <c r="J12" s="247">
        <f t="shared" si="0"/>
        <v>0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</row>
    <row r="13" spans="1:20" s="249" customFormat="1">
      <c r="A13" s="236"/>
      <c r="B13" s="232"/>
      <c r="C13" s="233"/>
      <c r="D13" s="234"/>
      <c r="E13" s="234"/>
      <c r="F13" s="234"/>
      <c r="G13" s="232"/>
      <c r="H13" s="235"/>
      <c r="I13" s="248"/>
      <c r="J13" s="247">
        <f t="shared" si="0"/>
        <v>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</row>
    <row r="14" spans="1:20" s="249" customFormat="1">
      <c r="A14" s="236"/>
      <c r="B14" s="232"/>
      <c r="C14" s="233"/>
      <c r="D14" s="234"/>
      <c r="E14" s="234"/>
      <c r="F14" s="234"/>
      <c r="G14" s="232"/>
      <c r="H14" s="235"/>
      <c r="I14" s="248"/>
      <c r="J14" s="247">
        <f t="shared" si="0"/>
        <v>0</v>
      </c>
      <c r="K14" s="246"/>
      <c r="L14" s="246"/>
      <c r="M14" s="246"/>
      <c r="N14" s="246"/>
      <c r="O14" s="246"/>
      <c r="P14" s="246"/>
      <c r="Q14" s="246"/>
      <c r="R14" s="246"/>
      <c r="S14" s="246"/>
      <c r="T14" s="246"/>
    </row>
    <row r="15" spans="1:20" s="249" customFormat="1">
      <c r="A15" s="236"/>
      <c r="B15" s="232"/>
      <c r="C15" s="233"/>
      <c r="D15" s="234"/>
      <c r="E15" s="234"/>
      <c r="F15" s="234"/>
      <c r="G15" s="232"/>
      <c r="H15" s="235"/>
      <c r="I15" s="248"/>
      <c r="J15" s="247">
        <f t="shared" si="0"/>
        <v>0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</row>
    <row r="16" spans="1:20" s="249" customFormat="1">
      <c r="A16" s="236"/>
      <c r="B16" s="232"/>
      <c r="C16" s="233"/>
      <c r="D16" s="234"/>
      <c r="E16" s="234"/>
      <c r="F16" s="234"/>
      <c r="G16" s="232"/>
      <c r="H16" s="235"/>
      <c r="I16" s="248"/>
      <c r="J16" s="247">
        <f t="shared" si="0"/>
        <v>0</v>
      </c>
      <c r="K16" s="246"/>
      <c r="L16" s="246"/>
      <c r="M16" s="246"/>
      <c r="N16" s="246"/>
      <c r="O16" s="246"/>
      <c r="P16" s="246"/>
      <c r="Q16" s="246"/>
      <c r="R16" s="246"/>
      <c r="S16" s="246"/>
      <c r="T16" s="246"/>
    </row>
    <row r="17" spans="1:20" s="249" customFormat="1" ht="18.5" thickBot="1">
      <c r="A17" s="239"/>
      <c r="B17" s="240"/>
      <c r="C17" s="241"/>
      <c r="D17" s="242"/>
      <c r="E17" s="242"/>
      <c r="F17" s="243"/>
      <c r="G17" s="244"/>
      <c r="H17" s="245"/>
      <c r="I17" s="248"/>
      <c r="J17" s="247">
        <f t="shared" si="0"/>
        <v>0</v>
      </c>
      <c r="K17" s="246"/>
      <c r="L17" s="246"/>
      <c r="M17" s="246"/>
      <c r="N17" s="246"/>
      <c r="O17" s="246"/>
      <c r="P17" s="246"/>
      <c r="Q17" s="246"/>
      <c r="R17" s="246"/>
      <c r="S17" s="246"/>
      <c r="T17" s="246"/>
    </row>
    <row r="18" spans="1:20" ht="30.9" customHeight="1" thickTop="1" thickBot="1">
      <c r="A18" s="35"/>
      <c r="B18" s="36"/>
      <c r="C18" s="37"/>
      <c r="D18" s="38" t="s">
        <v>64</v>
      </c>
      <c r="E18" s="59">
        <f>SUBTOTAL(109,E6:E17)</f>
        <v>2</v>
      </c>
      <c r="F18" s="40"/>
      <c r="G18" s="41"/>
      <c r="H18" s="39"/>
      <c r="I18" s="56"/>
      <c r="J18" s="64">
        <f t="shared" ref="J18:T18" si="1">SUBTOTAL(109,J5:J17)</f>
        <v>2</v>
      </c>
      <c r="K18" s="54">
        <f t="shared" si="1"/>
        <v>0</v>
      </c>
      <c r="L18" s="54">
        <f t="shared" si="1"/>
        <v>1</v>
      </c>
      <c r="M18" s="54">
        <f t="shared" si="1"/>
        <v>1</v>
      </c>
      <c r="N18" s="54">
        <f t="shared" si="1"/>
        <v>0</v>
      </c>
      <c r="O18" s="54">
        <f t="shared" si="1"/>
        <v>0</v>
      </c>
      <c r="P18" s="54">
        <f t="shared" si="1"/>
        <v>0</v>
      </c>
      <c r="Q18" s="54">
        <f t="shared" ref="Q18:S18" si="2">SUBTOTAL(109,Q5:Q17)</f>
        <v>0</v>
      </c>
      <c r="R18" s="54">
        <f t="shared" si="2"/>
        <v>0</v>
      </c>
      <c r="S18" s="54">
        <f t="shared" si="2"/>
        <v>0</v>
      </c>
      <c r="T18" s="54">
        <f t="shared" si="1"/>
        <v>0</v>
      </c>
    </row>
    <row r="19" spans="1:20" ht="28.5" customHeight="1">
      <c r="A19"/>
      <c r="G19" s="31" t="s">
        <v>205</v>
      </c>
      <c r="H19" s="352">
        <f>SUMIFS(E6:E17,F6:F17,"非課税")</f>
        <v>0</v>
      </c>
      <c r="I19" s="31" t="s">
        <v>206</v>
      </c>
    </row>
    <row r="20" spans="1:20" ht="27" customHeight="1">
      <c r="A20" s="18" t="s">
        <v>66</v>
      </c>
      <c r="J20" s="66"/>
      <c r="K20" s="52" t="s">
        <v>67</v>
      </c>
    </row>
  </sheetData>
  <sheetProtection algorithmName="SHA-512" hashValue="NIU6qWf/H+S68nnqZ2KnwQfWnGITP+TWl5NODkI9RONUUaHqfcAS4J5dZoJTL8dmHT6TSYf+LQloBnTjo0702A==" saltValue="YZpgvI6iueIdfDbURo8DVw==" spinCount="100000" sheet="1" objects="1" scenarios="1" formatRows="0" insertRows="0" deleteRows="0"/>
  <mergeCells count="1">
    <mergeCell ref="J3:R3"/>
  </mergeCells>
  <phoneticPr fontId="2"/>
  <dataValidations count="2">
    <dataValidation type="list" allowBlank="1" showInputMessage="1" showErrorMessage="1" sqref="F6:F17" xr:uid="{5E079470-17AD-4271-B909-609982F91B8B}">
      <formula1>"課税,非課税"</formula1>
    </dataValidation>
    <dataValidation type="whole" operator="greaterThanOrEqual" allowBlank="1" showInputMessage="1" showErrorMessage="1" sqref="D5:E17 K5:T17 F5 C6:C17" xr:uid="{BD517E57-B409-4768-A585-F109FB8F2776}">
      <formula1>0</formula1>
    </dataValidation>
  </dataValidations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a.総表（記載例あり）</vt:lpstr>
      <vt:lpstr>b.物品費（内訳）</vt:lpstr>
      <vt:lpstr>b.謝金（内訳）</vt:lpstr>
      <vt:lpstr>b.消耗品費（内訳）</vt:lpstr>
      <vt:lpstr>b.人件費（内訳）</vt:lpstr>
      <vt:lpstr>b.旅費（内訳）</vt:lpstr>
      <vt:lpstr>b.外注費（内訳）</vt:lpstr>
      <vt:lpstr>b.通信運搬費（内訳）</vt:lpstr>
      <vt:lpstr>b.印刷製本費（内訳）</vt:lpstr>
      <vt:lpstr>b.会議費（内訳）</vt:lpstr>
      <vt:lpstr>b.光熱水料（内訳）</vt:lpstr>
      <vt:lpstr>b.その他（諸経費）（内訳）</vt:lpstr>
      <vt:lpstr>b.【委託のみ】消費税相当額（内訳）</vt:lpstr>
      <vt:lpstr>'a.総表（記載例あり）'!Print_Area</vt:lpstr>
      <vt:lpstr>'b.謝金（内訳）'!Print_Area</vt:lpstr>
      <vt:lpstr>'b.物品費（内訳）'!Print_Area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2024-08-30T04:38:01Z</dcterms:created>
  <dcterms:modified xsi:type="dcterms:W3CDTF">2025-07-02T06:55:44Z</dcterms:modified>
  <cp:category/>
  <cp:contentStatus/>
</cp:coreProperties>
</file>