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27465CA-5FA8-44B3-8258-A9F05896D620}" xr6:coauthVersionLast="47" xr6:coauthVersionMax="47" xr10:uidLastSave="{00000000-0000-0000-0000-000000000000}"/>
  <bookViews>
    <workbookView xWindow="-110" yWindow="-110" windowWidth="19420" windowHeight="11500" tabRatio="880" activeTab="1" xr2:uid="{9C1514B1-E6CB-453C-A2F0-2A4962F81E87}"/>
  </bookViews>
  <sheets>
    <sheet name="a.総表（記載例）" sheetId="2" r:id="rId1"/>
    <sheet name="a.総表(入力用)" sheetId="17" r:id="rId2"/>
    <sheet name="b.設備備品費（内訳）" sheetId="3" r:id="rId3"/>
    <sheet name="b.消耗品費（内訳）" sheetId="5" r:id="rId4"/>
    <sheet name="b.人件費（内訳）" sheetId="14" r:id="rId5"/>
    <sheet name="b.謝金（内訳）" sheetId="6" r:id="rId6"/>
    <sheet name="b.旅費（内訳）" sheetId="7" r:id="rId7"/>
    <sheet name="b.外注費（内訳）" sheetId="8" r:id="rId8"/>
    <sheet name="b.印刷製本費（内訳）" sheetId="9" r:id="rId9"/>
    <sheet name="b.会議費（内訳）" sheetId="10" r:id="rId10"/>
    <sheet name="b.通信運搬費（内訳）" sheetId="11" r:id="rId11"/>
    <sheet name="b.光熱水料（内訳）" sheetId="12" r:id="rId12"/>
    <sheet name="b.外注費（打上げ費用）（内訳）" sheetId="15" state="hidden" r:id="rId13"/>
    <sheet name="b.その他（諸経費）（内訳）" sheetId="13" r:id="rId14"/>
    <sheet name="c.年度別推計" sheetId="16" r:id="rId15"/>
  </sheets>
  <definedNames>
    <definedName name="_xlnm.Print_Area" localSheetId="0">'a.総表（記載例）'!$A$1:$Z$35</definedName>
    <definedName name="_xlnm.Print_Area" localSheetId="1">'a.総表(入力用)'!$A$1:$Z$35</definedName>
    <definedName name="_xlnm.Print_Area" localSheetId="13">'b.その他（諸経費）（内訳）'!$A$1:$U$21</definedName>
    <definedName name="_xlnm.Print_Area" localSheetId="8">'b.印刷製本費（内訳）'!$A$1:$U$21</definedName>
    <definedName name="_xlnm.Print_Area" localSheetId="9">'b.会議費（内訳）'!$A$1:$U$21</definedName>
    <definedName name="_xlnm.Print_Area" localSheetId="7">'b.外注費（内訳）'!$A$1:$U$21</definedName>
    <definedName name="_xlnm.Print_Area" localSheetId="11">'b.光熱水料（内訳）'!$A$1:$U$21</definedName>
    <definedName name="_xlnm.Print_Area" localSheetId="5">'b.謝金（内訳）'!$A$1:$S$21</definedName>
    <definedName name="_xlnm.Print_Area" localSheetId="3">'b.消耗品費（内訳）'!$A$1:$U$21</definedName>
    <definedName name="_xlnm.Print_Area" localSheetId="2">'b.設備備品費（内訳）'!$A$1:$V$22</definedName>
    <definedName name="_xlnm.Print_Area" localSheetId="10">'b.通信運搬費（内訳）'!$A$1:$U$21</definedName>
    <definedName name="_xlnm.Print_Area" localSheetId="6">'b.旅費（内訳）'!$A$1:$U$21</definedName>
    <definedName name="_xlnm.Print_Area" localSheetId="14">'c.年度別推計'!$A$1:$H$32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2" l="1"/>
  <c r="E5" i="16"/>
  <c r="L4" i="13"/>
  <c r="L4" i="12"/>
  <c r="L4" i="11"/>
  <c r="L4" i="10"/>
  <c r="L4" i="9"/>
  <c r="L4" i="8"/>
  <c r="L4" i="7"/>
  <c r="J4" i="6"/>
  <c r="K22" i="14"/>
  <c r="L4" i="5"/>
  <c r="M4" i="3"/>
  <c r="Q29" i="17" l="1"/>
  <c r="T29" i="17"/>
  <c r="U29" i="17"/>
  <c r="V29" i="17"/>
  <c r="W29" i="17"/>
  <c r="X29" i="17"/>
  <c r="Y29" i="17"/>
  <c r="P29" i="17"/>
  <c r="E6" i="3"/>
  <c r="E9" i="2"/>
  <c r="F18" i="9"/>
  <c r="K15" i="9"/>
  <c r="G27" i="16"/>
  <c r="R29" i="17" s="1"/>
  <c r="G8" i="16"/>
  <c r="I8" i="16"/>
  <c r="J8" i="16"/>
  <c r="K8" i="16"/>
  <c r="L8" i="16"/>
  <c r="M8" i="16"/>
  <c r="N8" i="16"/>
  <c r="E8" i="16"/>
  <c r="O16" i="16" l="1"/>
  <c r="D16" i="16"/>
  <c r="O14" i="16"/>
  <c r="D14" i="16"/>
  <c r="O20" i="16"/>
  <c r="D20" i="16"/>
  <c r="O18" i="16"/>
  <c r="D18" i="16"/>
  <c r="O26" i="16"/>
  <c r="O24" i="16"/>
  <c r="O22" i="16"/>
  <c r="O12" i="16"/>
  <c r="O10" i="16"/>
  <c r="D26" i="16"/>
  <c r="D24" i="16"/>
  <c r="D22" i="16"/>
  <c r="D12" i="16"/>
  <c r="D10" i="16"/>
  <c r="J27" i="16"/>
  <c r="K27" i="16"/>
  <c r="L27" i="16"/>
  <c r="M27" i="16"/>
  <c r="N27" i="16"/>
  <c r="I27" i="16"/>
  <c r="R28" i="2"/>
  <c r="P28" i="2"/>
  <c r="K6" i="10" l="1"/>
  <c r="I8" i="6"/>
  <c r="E9" i="17"/>
  <c r="E12" i="17"/>
  <c r="E15" i="17"/>
  <c r="F7" i="13"/>
  <c r="F6" i="13"/>
  <c r="F6" i="12"/>
  <c r="E7" i="13"/>
  <c r="E8" i="13"/>
  <c r="F8" i="13" s="1"/>
  <c r="E6" i="13"/>
  <c r="F7" i="12"/>
  <c r="F8" i="12"/>
  <c r="F6" i="11"/>
  <c r="E7" i="12"/>
  <c r="E8" i="12"/>
  <c r="E6" i="12"/>
  <c r="F7" i="11"/>
  <c r="F8" i="11"/>
  <c r="F6" i="10"/>
  <c r="E7" i="11"/>
  <c r="E8" i="11"/>
  <c r="E6" i="11"/>
  <c r="F7" i="10" l="1"/>
  <c r="F8" i="10"/>
  <c r="F9" i="10"/>
  <c r="E7" i="10"/>
  <c r="E8" i="10"/>
  <c r="E9" i="10"/>
  <c r="E6" i="10"/>
  <c r="F6" i="9"/>
  <c r="G6" i="7"/>
  <c r="F11" i="7"/>
  <c r="G11" i="7"/>
  <c r="G7" i="7"/>
  <c r="F6" i="5"/>
  <c r="F19" i="14"/>
  <c r="G19" i="14" s="1"/>
  <c r="F13" i="14"/>
  <c r="G13" i="14" s="1"/>
  <c r="G8" i="14"/>
  <c r="F13" i="5"/>
  <c r="F7" i="5"/>
  <c r="F6" i="3"/>
  <c r="E6" i="9"/>
  <c r="E6" i="8"/>
  <c r="F6" i="8" s="1"/>
  <c r="F6" i="7"/>
  <c r="F7" i="7"/>
  <c r="F8" i="14"/>
  <c r="F7" i="14"/>
  <c r="G7" i="14" s="1"/>
  <c r="E7" i="6"/>
  <c r="F7" i="6" s="1"/>
  <c r="E6" i="6"/>
  <c r="F6" i="6" s="1"/>
  <c r="E7" i="5"/>
  <c r="E6" i="5"/>
  <c r="E13" i="5"/>
  <c r="AA28" i="17"/>
  <c r="O28" i="17"/>
  <c r="E20" i="17"/>
  <c r="E18" i="17" s="1"/>
  <c r="Y19" i="17"/>
  <c r="X19" i="17"/>
  <c r="W19" i="17"/>
  <c r="V19" i="17"/>
  <c r="U19" i="17"/>
  <c r="T19" i="17"/>
  <c r="S19" i="17"/>
  <c r="R19" i="17"/>
  <c r="Q19" i="17"/>
  <c r="P19" i="17"/>
  <c r="Y13" i="17"/>
  <c r="X13" i="17"/>
  <c r="W13" i="17"/>
  <c r="V13" i="17"/>
  <c r="U13" i="17"/>
  <c r="T13" i="17"/>
  <c r="S13" i="17"/>
  <c r="R13" i="17"/>
  <c r="Q13" i="17"/>
  <c r="P13" i="17"/>
  <c r="Q7" i="17"/>
  <c r="E27" i="16"/>
  <c r="I9" i="6"/>
  <c r="K8" i="11"/>
  <c r="K6" i="9"/>
  <c r="K8" i="9"/>
  <c r="L18" i="3"/>
  <c r="L13" i="3"/>
  <c r="R7" i="17" l="1"/>
  <c r="F5" i="16"/>
  <c r="M4" i="9"/>
  <c r="N4" i="3"/>
  <c r="M4" i="10"/>
  <c r="M4" i="5"/>
  <c r="M4" i="11"/>
  <c r="L22" i="14"/>
  <c r="M4" i="12"/>
  <c r="K4" i="6"/>
  <c r="M4" i="13"/>
  <c r="M4" i="8"/>
  <c r="M4" i="7"/>
  <c r="F19" i="3"/>
  <c r="O19" i="17"/>
  <c r="O13" i="17"/>
  <c r="E27" i="17"/>
  <c r="AA19" i="17"/>
  <c r="K4" i="15"/>
  <c r="S7" i="17" l="1"/>
  <c r="N4" i="8"/>
  <c r="G5" i="16"/>
  <c r="N4" i="9"/>
  <c r="O4" i="3"/>
  <c r="N4" i="10"/>
  <c r="N4" i="5"/>
  <c r="N4" i="11"/>
  <c r="M22" i="14"/>
  <c r="N4" i="12"/>
  <c r="L4" i="6"/>
  <c r="N4" i="13"/>
  <c r="N4" i="7"/>
  <c r="E28" i="17"/>
  <c r="E30" i="17" s="1"/>
  <c r="D29" i="17" s="1"/>
  <c r="Q7" i="2"/>
  <c r="T7" i="17" l="1"/>
  <c r="O4" i="8"/>
  <c r="H5" i="16"/>
  <c r="O4" i="9"/>
  <c r="P4" i="3"/>
  <c r="O4" i="10"/>
  <c r="O4" i="5"/>
  <c r="O4" i="11"/>
  <c r="N22" i="14"/>
  <c r="O4" i="12"/>
  <c r="O4" i="13"/>
  <c r="O4" i="7"/>
  <c r="M4" i="6"/>
  <c r="F30" i="17"/>
  <c r="R7" i="2"/>
  <c r="L4" i="15"/>
  <c r="E20" i="2"/>
  <c r="X19" i="2"/>
  <c r="Y19" i="2"/>
  <c r="T18" i="15"/>
  <c r="S18" i="15"/>
  <c r="R18" i="15"/>
  <c r="W19" i="2" s="1"/>
  <c r="Q18" i="15"/>
  <c r="V19" i="2" s="1"/>
  <c r="P18" i="15"/>
  <c r="U19" i="2" s="1"/>
  <c r="O18" i="15"/>
  <c r="T19" i="2" s="1"/>
  <c r="N18" i="15"/>
  <c r="S19" i="2" s="1"/>
  <c r="M18" i="15"/>
  <c r="R19" i="2" s="1"/>
  <c r="L18" i="15"/>
  <c r="Q19" i="2" s="1"/>
  <c r="K18" i="15"/>
  <c r="P19" i="2" s="1"/>
  <c r="E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U7" i="17" l="1"/>
  <c r="P4" i="13"/>
  <c r="P4" i="7"/>
  <c r="P4" i="8"/>
  <c r="I5" i="16"/>
  <c r="P4" i="9"/>
  <c r="Q4" i="3"/>
  <c r="P4" i="10"/>
  <c r="P4" i="5"/>
  <c r="P4" i="11"/>
  <c r="O22" i="14"/>
  <c r="N4" i="6"/>
  <c r="P4" i="12"/>
  <c r="J18" i="15"/>
  <c r="S7" i="2"/>
  <c r="M4" i="15"/>
  <c r="AA19" i="2"/>
  <c r="O19" i="2"/>
  <c r="V7" i="17" l="1"/>
  <c r="Q4" i="13"/>
  <c r="Q4" i="7"/>
  <c r="Q4" i="8"/>
  <c r="J5" i="16"/>
  <c r="Q4" i="9"/>
  <c r="R4" i="3"/>
  <c r="Q4" i="10"/>
  <c r="Q4" i="5"/>
  <c r="Q4" i="11"/>
  <c r="O4" i="6"/>
  <c r="P22" i="14"/>
  <c r="Q4" i="12"/>
  <c r="T7" i="2"/>
  <c r="N4" i="15"/>
  <c r="W7" i="17" l="1"/>
  <c r="R4" i="12"/>
  <c r="P4" i="6"/>
  <c r="R4" i="13"/>
  <c r="R4" i="7"/>
  <c r="R4" i="8"/>
  <c r="K5" i="16"/>
  <c r="R4" i="9"/>
  <c r="S4" i="3"/>
  <c r="R4" i="10"/>
  <c r="R4" i="5"/>
  <c r="Q22" i="14"/>
  <c r="R4" i="11"/>
  <c r="U7" i="2"/>
  <c r="O4" i="15"/>
  <c r="J23" i="14"/>
  <c r="X7" i="17" l="1"/>
  <c r="S4" i="12"/>
  <c r="Q4" i="6"/>
  <c r="S4" i="13"/>
  <c r="S4" i="7"/>
  <c r="S4" i="8"/>
  <c r="L5" i="16"/>
  <c r="S4" i="9"/>
  <c r="T4" i="3"/>
  <c r="S4" i="10"/>
  <c r="R22" i="14"/>
  <c r="S4" i="5"/>
  <c r="S4" i="11"/>
  <c r="V7" i="2"/>
  <c r="P4" i="15"/>
  <c r="Y7" i="17" l="1"/>
  <c r="T4" i="11"/>
  <c r="S22" i="14"/>
  <c r="T4" i="12"/>
  <c r="R4" i="6"/>
  <c r="T4" i="13"/>
  <c r="T4" i="7"/>
  <c r="T4" i="8"/>
  <c r="M5" i="16"/>
  <c r="T4" i="9"/>
  <c r="U4" i="3"/>
  <c r="T4" i="10"/>
  <c r="T4" i="5"/>
  <c r="W7" i="2"/>
  <c r="Q4" i="15"/>
  <c r="U4" i="11" l="1"/>
  <c r="T22" i="14"/>
  <c r="U4" i="12"/>
  <c r="S4" i="6"/>
  <c r="U4" i="13"/>
  <c r="U4" i="7"/>
  <c r="U4" i="8"/>
  <c r="U4" i="9"/>
  <c r="N5" i="16"/>
  <c r="U4" i="10"/>
  <c r="U4" i="5"/>
  <c r="V4" i="3"/>
  <c r="X7" i="2"/>
  <c r="R4" i="15"/>
  <c r="L14" i="3"/>
  <c r="Y7" i="2" l="1"/>
  <c r="S4" i="15"/>
  <c r="T4" i="15" l="1"/>
  <c r="K17" i="13"/>
  <c r="K16" i="13"/>
  <c r="K15" i="13"/>
  <c r="K14" i="13"/>
  <c r="K13" i="13"/>
  <c r="K12" i="13"/>
  <c r="K11" i="13"/>
  <c r="K10" i="13"/>
  <c r="K9" i="13"/>
  <c r="K8" i="13"/>
  <c r="K7" i="13"/>
  <c r="K6" i="13"/>
  <c r="K17" i="12"/>
  <c r="K16" i="12"/>
  <c r="K15" i="12"/>
  <c r="K14" i="12"/>
  <c r="K13" i="12"/>
  <c r="K12" i="12"/>
  <c r="K11" i="12"/>
  <c r="K10" i="12"/>
  <c r="K9" i="12"/>
  <c r="K8" i="12"/>
  <c r="K7" i="12"/>
  <c r="K6" i="12"/>
  <c r="K18" i="12" s="1"/>
  <c r="K17" i="11"/>
  <c r="K16" i="11"/>
  <c r="K15" i="11"/>
  <c r="K14" i="11"/>
  <c r="K13" i="11"/>
  <c r="K12" i="11"/>
  <c r="K11" i="11"/>
  <c r="K10" i="11"/>
  <c r="K9" i="11"/>
  <c r="K7" i="11"/>
  <c r="K6" i="11"/>
  <c r="K17" i="10"/>
  <c r="K16" i="10"/>
  <c r="K15" i="10"/>
  <c r="K14" i="10"/>
  <c r="K13" i="10"/>
  <c r="K12" i="10"/>
  <c r="K11" i="10"/>
  <c r="K10" i="10"/>
  <c r="K9" i="10"/>
  <c r="K8" i="10"/>
  <c r="K7" i="10"/>
  <c r="K17" i="9"/>
  <c r="K16" i="9"/>
  <c r="K14" i="9"/>
  <c r="K13" i="9"/>
  <c r="K12" i="9"/>
  <c r="K11" i="9"/>
  <c r="K10" i="9"/>
  <c r="K9" i="9"/>
  <c r="K7" i="9"/>
  <c r="K17" i="8"/>
  <c r="K16" i="8"/>
  <c r="K15" i="8"/>
  <c r="K14" i="8"/>
  <c r="K13" i="8"/>
  <c r="K12" i="8"/>
  <c r="K11" i="8"/>
  <c r="K10" i="8"/>
  <c r="K9" i="8"/>
  <c r="K8" i="8"/>
  <c r="K7" i="8"/>
  <c r="K6" i="8"/>
  <c r="M18" i="7"/>
  <c r="Q15" i="17" s="1"/>
  <c r="K17" i="7"/>
  <c r="K16" i="7"/>
  <c r="K15" i="7"/>
  <c r="K14" i="7"/>
  <c r="K13" i="7"/>
  <c r="K12" i="7"/>
  <c r="K11" i="7"/>
  <c r="K9" i="7"/>
  <c r="K8" i="7"/>
  <c r="K7" i="7"/>
  <c r="K6" i="7"/>
  <c r="I17" i="6"/>
  <c r="I16" i="6"/>
  <c r="I15" i="6"/>
  <c r="I14" i="6"/>
  <c r="I13" i="6"/>
  <c r="I12" i="6"/>
  <c r="I11" i="6"/>
  <c r="I10" i="6"/>
  <c r="I7" i="6"/>
  <c r="I6" i="6"/>
  <c r="U18" i="5"/>
  <c r="Y11" i="17" s="1"/>
  <c r="M18" i="5"/>
  <c r="Q11" i="17" s="1"/>
  <c r="K17" i="5"/>
  <c r="K16" i="5"/>
  <c r="K15" i="5"/>
  <c r="K14" i="5"/>
  <c r="K13" i="5"/>
  <c r="K12" i="5"/>
  <c r="K11" i="5"/>
  <c r="K10" i="5"/>
  <c r="K9" i="5"/>
  <c r="K8" i="5"/>
  <c r="K7" i="5"/>
  <c r="K6" i="5"/>
  <c r="L17" i="3"/>
  <c r="L16" i="3"/>
  <c r="L15" i="3"/>
  <c r="L12" i="3"/>
  <c r="L11" i="3"/>
  <c r="L10" i="3"/>
  <c r="L9" i="3"/>
  <c r="L8" i="3"/>
  <c r="L7" i="3"/>
  <c r="L6" i="3"/>
  <c r="I18" i="6" l="1"/>
  <c r="K18" i="5"/>
  <c r="K18" i="13"/>
  <c r="K18" i="7"/>
  <c r="L19" i="3"/>
  <c r="T13" i="2"/>
  <c r="U13" i="2"/>
  <c r="V13" i="2"/>
  <c r="W13" i="2"/>
  <c r="X13" i="2"/>
  <c r="Y13" i="2"/>
  <c r="Y11" i="2"/>
  <c r="Q18" i="13"/>
  <c r="P18" i="13"/>
  <c r="O18" i="13"/>
  <c r="S18" i="13"/>
  <c r="R18" i="13"/>
  <c r="Q18" i="12"/>
  <c r="P18" i="12"/>
  <c r="O18" i="12"/>
  <c r="S18" i="12"/>
  <c r="R18" i="12"/>
  <c r="P18" i="11"/>
  <c r="Q18" i="11"/>
  <c r="O18" i="11"/>
  <c r="S18" i="11"/>
  <c r="R18" i="11"/>
  <c r="R18" i="10"/>
  <c r="P18" i="10"/>
  <c r="O18" i="10"/>
  <c r="S18" i="10"/>
  <c r="Q18" i="10"/>
  <c r="Q18" i="9"/>
  <c r="P18" i="9"/>
  <c r="O18" i="9"/>
  <c r="S18" i="9"/>
  <c r="R18" i="9"/>
  <c r="V26" i="2" l="1"/>
  <c r="V26" i="17"/>
  <c r="W26" i="2"/>
  <c r="W26" i="17"/>
  <c r="S26" i="2"/>
  <c r="S26" i="17"/>
  <c r="T26" i="2"/>
  <c r="T26" i="17"/>
  <c r="U26" i="2"/>
  <c r="U26" i="17"/>
  <c r="U25" i="2"/>
  <c r="U25" i="17"/>
  <c r="V25" i="2"/>
  <c r="V25" i="17"/>
  <c r="W25" i="2"/>
  <c r="W25" i="17"/>
  <c r="S25" i="2"/>
  <c r="S25" i="17"/>
  <c r="T25" i="2"/>
  <c r="T25" i="17"/>
  <c r="T24" i="2"/>
  <c r="T24" i="17"/>
  <c r="U24" i="2"/>
  <c r="U24" i="17"/>
  <c r="V24" i="2"/>
  <c r="V24" i="17"/>
  <c r="W24" i="2"/>
  <c r="W24" i="17"/>
  <c r="S24" i="2"/>
  <c r="S24" i="17"/>
  <c r="U23" i="2"/>
  <c r="U23" i="17"/>
  <c r="W23" i="2"/>
  <c r="W23" i="17"/>
  <c r="S23" i="2"/>
  <c r="S23" i="17"/>
  <c r="T23" i="2"/>
  <c r="T23" i="17"/>
  <c r="V23" i="2"/>
  <c r="V23" i="17"/>
  <c r="W22" i="2"/>
  <c r="W22" i="17"/>
  <c r="S22" i="2"/>
  <c r="S22" i="17"/>
  <c r="T22" i="2"/>
  <c r="T22" i="17"/>
  <c r="U22" i="2"/>
  <c r="U22" i="17"/>
  <c r="V22" i="2"/>
  <c r="V22" i="17"/>
  <c r="Q18" i="8"/>
  <c r="P18" i="8"/>
  <c r="O18" i="8"/>
  <c r="S18" i="8"/>
  <c r="R18" i="8"/>
  <c r="U21" i="2" l="1"/>
  <c r="U18" i="2" s="1"/>
  <c r="U21" i="17"/>
  <c r="V21" i="2"/>
  <c r="V21" i="17"/>
  <c r="W21" i="2"/>
  <c r="W20" i="2" s="1"/>
  <c r="W21" i="17"/>
  <c r="S21" i="2"/>
  <c r="S18" i="2" s="1"/>
  <c r="S21" i="17"/>
  <c r="T21" i="2"/>
  <c r="T18" i="2" s="1"/>
  <c r="T21" i="17"/>
  <c r="V18" i="2"/>
  <c r="V20" i="2"/>
  <c r="W18" i="2"/>
  <c r="Q18" i="7"/>
  <c r="P18" i="7"/>
  <c r="O18" i="7"/>
  <c r="S18" i="7"/>
  <c r="R18" i="7"/>
  <c r="T18" i="17" l="1"/>
  <c r="T20" i="17"/>
  <c r="U20" i="2"/>
  <c r="S20" i="17"/>
  <c r="S18" i="17"/>
  <c r="S20" i="2"/>
  <c r="W20" i="17"/>
  <c r="W18" i="17"/>
  <c r="T20" i="2"/>
  <c r="V18" i="17"/>
  <c r="V20" i="17"/>
  <c r="U20" i="17"/>
  <c r="U18" i="17"/>
  <c r="W15" i="2"/>
  <c r="W15" i="17"/>
  <c r="T15" i="2"/>
  <c r="T15" i="17"/>
  <c r="U15" i="2"/>
  <c r="U15" i="17"/>
  <c r="V15" i="2"/>
  <c r="V15" i="17"/>
  <c r="S15" i="2"/>
  <c r="S15" i="17"/>
  <c r="O18" i="6"/>
  <c r="N18" i="6"/>
  <c r="M18" i="6"/>
  <c r="Q18" i="6"/>
  <c r="P18" i="6"/>
  <c r="P18" i="5"/>
  <c r="Q18" i="5"/>
  <c r="R18" i="5"/>
  <c r="S18" i="5"/>
  <c r="T18" i="5"/>
  <c r="R19" i="3"/>
  <c r="Q19" i="3"/>
  <c r="S19" i="3"/>
  <c r="T19" i="3"/>
  <c r="U19" i="3"/>
  <c r="S13" i="2"/>
  <c r="T18" i="13"/>
  <c r="T18" i="12"/>
  <c r="T18" i="11"/>
  <c r="T18" i="10"/>
  <c r="T18" i="9"/>
  <c r="T18" i="8"/>
  <c r="T18" i="7"/>
  <c r="R18" i="6"/>
  <c r="O18" i="5"/>
  <c r="S11" i="17" s="1"/>
  <c r="P19" i="3"/>
  <c r="R13" i="2"/>
  <c r="Q13" i="2"/>
  <c r="P13" i="2"/>
  <c r="U18" i="13"/>
  <c r="N18" i="13"/>
  <c r="R26" i="17" s="1"/>
  <c r="M18" i="13"/>
  <c r="Q26" i="17" s="1"/>
  <c r="L18" i="13"/>
  <c r="U18" i="12"/>
  <c r="N18" i="12"/>
  <c r="R25" i="17" s="1"/>
  <c r="M18" i="12"/>
  <c r="Q25" i="17" s="1"/>
  <c r="L18" i="12"/>
  <c r="P25" i="17" s="1"/>
  <c r="U18" i="11"/>
  <c r="N18" i="11"/>
  <c r="R24" i="17" s="1"/>
  <c r="M18" i="11"/>
  <c r="Q24" i="17" s="1"/>
  <c r="L18" i="11"/>
  <c r="P24" i="17" s="1"/>
  <c r="U18" i="10"/>
  <c r="N18" i="10"/>
  <c r="M18" i="10"/>
  <c r="L18" i="10"/>
  <c r="P23" i="17" s="1"/>
  <c r="U18" i="9"/>
  <c r="N18" i="9"/>
  <c r="R22" i="17" s="1"/>
  <c r="M18" i="9"/>
  <c r="Q22" i="17" s="1"/>
  <c r="L18" i="9"/>
  <c r="U18" i="8"/>
  <c r="N18" i="8"/>
  <c r="R21" i="17" s="1"/>
  <c r="M18" i="8"/>
  <c r="L18" i="8"/>
  <c r="P21" i="17" s="1"/>
  <c r="U18" i="7"/>
  <c r="N18" i="7"/>
  <c r="R15" i="17" s="1"/>
  <c r="L18" i="7"/>
  <c r="P15" i="17" s="1"/>
  <c r="S18" i="6"/>
  <c r="L18" i="6"/>
  <c r="K18" i="6"/>
  <c r="J18" i="6"/>
  <c r="N18" i="5"/>
  <c r="R11" i="17" s="1"/>
  <c r="L18" i="5"/>
  <c r="V19" i="3"/>
  <c r="O19" i="3"/>
  <c r="N19" i="3"/>
  <c r="Q10" i="17" s="1"/>
  <c r="Q9" i="17" s="1"/>
  <c r="M19" i="3"/>
  <c r="P10" i="17" s="1"/>
  <c r="F18" i="13"/>
  <c r="F18" i="12"/>
  <c r="F18" i="11"/>
  <c r="F18" i="10"/>
  <c r="G18" i="7"/>
  <c r="F18" i="6"/>
  <c r="F18" i="5"/>
  <c r="E15" i="2"/>
  <c r="E12" i="2"/>
  <c r="P26" i="2" l="1"/>
  <c r="P26" i="17"/>
  <c r="Y26" i="2"/>
  <c r="Y26" i="17"/>
  <c r="X26" i="2"/>
  <c r="X26" i="17"/>
  <c r="X25" i="2"/>
  <c r="X25" i="17"/>
  <c r="Y25" i="2"/>
  <c r="Y25" i="17"/>
  <c r="O25" i="17" s="1"/>
  <c r="X24" i="2"/>
  <c r="X24" i="17"/>
  <c r="Y24" i="2"/>
  <c r="Y24" i="17"/>
  <c r="O24" i="17" s="1"/>
  <c r="Q23" i="2"/>
  <c r="Q23" i="17"/>
  <c r="R23" i="2"/>
  <c r="R23" i="17"/>
  <c r="O23" i="17" s="1"/>
  <c r="Y23" i="2"/>
  <c r="Y23" i="17"/>
  <c r="X23" i="2"/>
  <c r="X23" i="17"/>
  <c r="Y22" i="2"/>
  <c r="Y22" i="17"/>
  <c r="X22" i="2"/>
  <c r="X22" i="17"/>
  <c r="P22" i="2"/>
  <c r="P22" i="17"/>
  <c r="X21" i="2"/>
  <c r="X21" i="17"/>
  <c r="P20" i="17"/>
  <c r="Q21" i="2"/>
  <c r="Q21" i="17"/>
  <c r="Y21" i="2"/>
  <c r="Y21" i="17"/>
  <c r="X15" i="2"/>
  <c r="X15" i="17"/>
  <c r="O15" i="17" s="1"/>
  <c r="Y15" i="2"/>
  <c r="Y15" i="17"/>
  <c r="AA15" i="17" s="1"/>
  <c r="V14" i="2"/>
  <c r="V12" i="2" s="1"/>
  <c r="V14" i="17"/>
  <c r="V12" i="17" s="1"/>
  <c r="W14" i="2"/>
  <c r="W12" i="2" s="1"/>
  <c r="W14" i="17"/>
  <c r="W12" i="17" s="1"/>
  <c r="P14" i="2"/>
  <c r="P14" i="17"/>
  <c r="S14" i="2"/>
  <c r="S14" i="17"/>
  <c r="S12" i="17" s="1"/>
  <c r="Y14" i="2"/>
  <c r="Y12" i="2" s="1"/>
  <c r="Y14" i="17"/>
  <c r="Y12" i="17" s="1"/>
  <c r="X14" i="2"/>
  <c r="X12" i="2" s="1"/>
  <c r="X14" i="17"/>
  <c r="X12" i="17" s="1"/>
  <c r="Q14" i="2"/>
  <c r="Q14" i="17"/>
  <c r="Q12" i="17" s="1"/>
  <c r="T14" i="2"/>
  <c r="T12" i="2" s="1"/>
  <c r="T14" i="17"/>
  <c r="T12" i="17" s="1"/>
  <c r="R14" i="2"/>
  <c r="R12" i="2" s="1"/>
  <c r="R14" i="17"/>
  <c r="R12" i="17" s="1"/>
  <c r="U14" i="2"/>
  <c r="U12" i="2" s="1"/>
  <c r="U14" i="17"/>
  <c r="U12" i="17" s="1"/>
  <c r="X11" i="2"/>
  <c r="X11" i="17"/>
  <c r="P11" i="2"/>
  <c r="P11" i="17"/>
  <c r="U11" i="2"/>
  <c r="U11" i="17"/>
  <c r="W11" i="2"/>
  <c r="W11" i="17"/>
  <c r="T11" i="2"/>
  <c r="T11" i="17"/>
  <c r="V11" i="2"/>
  <c r="V11" i="17"/>
  <c r="U10" i="2"/>
  <c r="U9" i="2" s="1"/>
  <c r="U10" i="17"/>
  <c r="T10" i="2"/>
  <c r="T10" i="17"/>
  <c r="R10" i="2"/>
  <c r="R10" i="17"/>
  <c r="R9" i="17" s="1"/>
  <c r="P9" i="17"/>
  <c r="Y10" i="2"/>
  <c r="Y9" i="2" s="1"/>
  <c r="Y10" i="17"/>
  <c r="Y9" i="17" s="1"/>
  <c r="X10" i="2"/>
  <c r="X9" i="2" s="1"/>
  <c r="X10" i="17"/>
  <c r="X9" i="17" s="1"/>
  <c r="W10" i="2"/>
  <c r="W9" i="2" s="1"/>
  <c r="W10" i="17"/>
  <c r="S10" i="2"/>
  <c r="S10" i="17"/>
  <c r="S9" i="17" s="1"/>
  <c r="V10" i="2"/>
  <c r="V10" i="17"/>
  <c r="X20" i="2"/>
  <c r="T9" i="2"/>
  <c r="V9" i="2"/>
  <c r="Q26" i="2"/>
  <c r="R26" i="2"/>
  <c r="P25" i="2"/>
  <c r="Q25" i="2"/>
  <c r="P24" i="2"/>
  <c r="Q24" i="2"/>
  <c r="R22" i="2"/>
  <c r="Q22" i="2"/>
  <c r="P21" i="2"/>
  <c r="Q11" i="2"/>
  <c r="S11" i="2"/>
  <c r="R11" i="2"/>
  <c r="R25" i="2"/>
  <c r="R24" i="2"/>
  <c r="P23" i="2"/>
  <c r="R21" i="2"/>
  <c r="R15" i="2"/>
  <c r="Q15" i="2"/>
  <c r="P15" i="2"/>
  <c r="Q10" i="2"/>
  <c r="P10" i="2"/>
  <c r="G12" i="14"/>
  <c r="G18" i="14"/>
  <c r="G6" i="14"/>
  <c r="O13" i="2"/>
  <c r="P12" i="2"/>
  <c r="K18" i="11"/>
  <c r="K18" i="10"/>
  <c r="K18" i="9"/>
  <c r="K18" i="8"/>
  <c r="Q20" i="17" l="1"/>
  <c r="Q18" i="17" s="1"/>
  <c r="O21" i="17"/>
  <c r="S27" i="17"/>
  <c r="O26" i="17"/>
  <c r="Y20" i="2"/>
  <c r="R20" i="17"/>
  <c r="R18" i="17" s="1"/>
  <c r="R27" i="17" s="1"/>
  <c r="R30" i="17" s="1"/>
  <c r="O23" i="2"/>
  <c r="O22" i="2"/>
  <c r="Q27" i="17"/>
  <c r="O22" i="17"/>
  <c r="P18" i="17"/>
  <c r="P27" i="17" s="1"/>
  <c r="P30" i="17" s="1"/>
  <c r="Y18" i="17"/>
  <c r="Y27" i="17" s="1"/>
  <c r="Y30" i="17" s="1"/>
  <c r="Y20" i="17"/>
  <c r="X18" i="17"/>
  <c r="X27" i="17" s="1"/>
  <c r="X30" i="17" s="1"/>
  <c r="X20" i="17"/>
  <c r="O14" i="2"/>
  <c r="O12" i="2" s="1"/>
  <c r="Q12" i="2"/>
  <c r="P12" i="17"/>
  <c r="AA12" i="17" s="1"/>
  <c r="O14" i="17"/>
  <c r="O12" i="17" s="1"/>
  <c r="O11" i="17"/>
  <c r="T9" i="17"/>
  <c r="V9" i="17"/>
  <c r="V27" i="17" s="1"/>
  <c r="V30" i="17" s="1"/>
  <c r="U9" i="17"/>
  <c r="U27" i="17" s="1"/>
  <c r="U30" i="17" s="1"/>
  <c r="W9" i="17"/>
  <c r="W27" i="17" s="1"/>
  <c r="W30" i="17" s="1"/>
  <c r="O10" i="17"/>
  <c r="T27" i="17"/>
  <c r="T30" i="17" s="1"/>
  <c r="S9" i="2"/>
  <c r="P20" i="2"/>
  <c r="P18" i="2" s="1"/>
  <c r="R20" i="2"/>
  <c r="R18" i="2" s="1"/>
  <c r="Q20" i="2"/>
  <c r="Q18" i="2" s="1"/>
  <c r="Q9" i="2"/>
  <c r="X18" i="2"/>
  <c r="O10" i="2"/>
  <c r="O26" i="2"/>
  <c r="O21" i="2"/>
  <c r="O25" i="2"/>
  <c r="O24" i="2"/>
  <c r="AA15" i="2"/>
  <c r="S12" i="2"/>
  <c r="O11" i="2"/>
  <c r="R9" i="2"/>
  <c r="O15" i="2"/>
  <c r="P9" i="2"/>
  <c r="G22" i="14"/>
  <c r="O20" i="17" l="1"/>
  <c r="O18" i="17" s="1"/>
  <c r="O27" i="17" s="1"/>
  <c r="H8" i="16"/>
  <c r="H27" i="16" s="1"/>
  <c r="S29" i="17" s="1"/>
  <c r="Q30" i="17"/>
  <c r="F8" i="16"/>
  <c r="O9" i="17"/>
  <c r="AA12" i="2"/>
  <c r="AA9" i="17"/>
  <c r="AA20" i="17"/>
  <c r="P27" i="2"/>
  <c r="AA18" i="17"/>
  <c r="AA27" i="17"/>
  <c r="R27" i="2"/>
  <c r="O20" i="2"/>
  <c r="O18" i="2" s="1"/>
  <c r="Y18" i="2"/>
  <c r="O9" i="2"/>
  <c r="AA9" i="2"/>
  <c r="O30" i="17" l="1"/>
  <c r="AA30" i="17"/>
  <c r="AA29" i="17"/>
  <c r="O29" i="17"/>
  <c r="S30" i="17"/>
  <c r="O27" i="2"/>
  <c r="AA18" i="2"/>
  <c r="P30" i="2" l="1"/>
  <c r="Q27" i="2"/>
  <c r="Q28" i="2" l="1"/>
  <c r="R30" i="2"/>
  <c r="T27" i="2"/>
  <c r="T30" i="2" s="1"/>
  <c r="X27" i="2"/>
  <c r="X30" i="2" s="1"/>
  <c r="S27" i="2"/>
  <c r="S30" i="2" s="1"/>
  <c r="V27" i="2"/>
  <c r="V30" i="2" s="1"/>
  <c r="U27" i="2"/>
  <c r="U30" i="2" s="1"/>
  <c r="W27" i="2"/>
  <c r="W30" i="2" s="1"/>
  <c r="Y27" i="2"/>
  <c r="Y30" i="2" s="1"/>
  <c r="AA20" i="2"/>
  <c r="O28" i="2" l="1"/>
  <c r="AA28" i="2"/>
  <c r="AA27" i="2"/>
  <c r="E18" i="2"/>
  <c r="D8" i="16" l="1"/>
  <c r="D27" i="16" s="1"/>
  <c r="O8" i="16"/>
  <c r="F27" i="16"/>
  <c r="E27" i="2"/>
  <c r="E28" i="2" s="1"/>
  <c r="O27" i="16" l="1"/>
  <c r="E30" i="2"/>
  <c r="D29" i="2" l="1"/>
  <c r="F30" i="2"/>
  <c r="AA29" i="2"/>
  <c r="O29" i="2"/>
  <c r="O30" i="2" s="1"/>
  <c r="Q30" i="2"/>
  <c r="AA30" i="2" s="1"/>
  <c r="F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5E6600AC-4EB4-4313-B414-3DCBAA8EBFD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F7" authorId="0" shapeId="0" xr:uid="{ADDFF0F1-3E00-43AC-A7C3-E17D4D2CB9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この列（交付申請予定額欄）は、「補助金」のみ使用します。</t>
        </r>
      </text>
    </comment>
    <comment ref="G8" authorId="0" shapeId="0" xr:uid="{3E0E1317-F94A-461F-B858-1E91139E2F6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（分子）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I8" authorId="0" shapeId="0" xr:uid="{15C31F08-3886-4892-BD5C-19C9BB43ECD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（分母）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K10" authorId="0" shapeId="0" xr:uid="{DB939EDD-0A78-46A7-BCF9-B5EEAEAA63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D19" authorId="0" shapeId="0" xr:uid="{50FA0D78-3D5A-46E3-8965-01634CABF37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打上げ費用を計上する場合はこの欄に計上</t>
        </r>
      </text>
    </comment>
    <comment ref="D28" authorId="0" shapeId="0" xr:uid="{A3457FF7-C9BF-4663-9EE0-8CE1133946E1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214643C4-70C2-4F37-BB43-1CC44E5528B7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K28" authorId="0" shapeId="0" xr:uid="{33DD90EF-64B5-41DD-A843-19B0F198D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O28" authorId="0" shapeId="0" xr:uid="{A615280E-A14B-4809-BDC0-A768EF76484D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A6AD490B-20EE-42DC-80E0-E3FFC34774A2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M29" authorId="0" shapeId="0" xr:uid="{10524F45-B6DC-44F0-BE95-8A9395BC3A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" authorId="0" shapeId="0" xr:uid="{C95AC7EC-C0D3-4F3F-8376-91129CB7473F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491608A1-687A-4EFF-9779-23EAE4B551A9}">
      <text>
        <r>
          <rPr>
            <b/>
            <sz val="9"/>
            <color indexed="81"/>
            <rFont val="MS P ゴシック"/>
            <family val="3"/>
            <charset val="128"/>
          </rPr>
          <t>JAXA:
非課税あるいは不課税のものは「税抜き」金額を記載し、備考欄に「非（不）課税対象・・・円」と記載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B9BC65C4-A36D-4736-A44A-37ECC5CEF5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本シートは、提案が採択された場合、「技術開発計画書」の作成に関係するものであり、その際に、本紙タイトル「予算計画（経費内訳書）」から「経費内訳書」に変更されます。</t>
        </r>
      </text>
    </comment>
    <comment ref="F7" authorId="0" shapeId="0" xr:uid="{C936A157-EEA0-4AF3-AB1D-68D67AE84DC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この列（交付申請予定額欄）は、「補助金」のみ使用します。</t>
        </r>
      </text>
    </comment>
    <comment ref="P7" authorId="0" shapeId="0" xr:uid="{5E4D9B9C-3E13-4C5C-9659-3763AC97B107}">
      <text>
        <r>
          <rPr>
            <b/>
            <sz val="14"/>
            <color indexed="81"/>
            <rFont val="MS P ゴシック"/>
            <family val="3"/>
            <charset val="128"/>
          </rPr>
          <t>JAXA:初年度をご修正ください。他シートに反映されます。</t>
        </r>
      </text>
    </comment>
    <comment ref="G8" authorId="0" shapeId="0" xr:uid="{D755E725-8EFA-46FF-AF7A-1A7026109F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（分子）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I8" authorId="0" shapeId="0" xr:uid="{5A0E31C3-7687-4474-973C-6F4FC963D47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補助率</t>
        </r>
        <r>
          <rPr>
            <sz val="9"/>
            <color indexed="10"/>
            <rFont val="ＭＳ Ｐゴシック"/>
            <family val="3"/>
            <charset val="128"/>
          </rPr>
          <t>（分母）</t>
        </r>
        <r>
          <rPr>
            <sz val="9"/>
            <color indexed="81"/>
            <rFont val="ＭＳ Ｐゴシック"/>
            <family val="3"/>
            <charset val="128"/>
          </rPr>
          <t>を入力して下さい</t>
        </r>
      </text>
    </comment>
    <comment ref="K10" authorId="0" shapeId="0" xr:uid="{92370A38-4A4E-489E-BE68-ECF928018C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10"/>
            <rFont val="ＭＳ Ｐゴシック"/>
            <family val="3"/>
            <charset val="128"/>
          </rPr>
          <t>補助金算定の場合、「税込み額」計上の際は、「消費税込み」と記載して下さい</t>
        </r>
      </text>
    </comment>
    <comment ref="D19" authorId="0" shapeId="0" xr:uid="{3D81F636-398D-4E43-BB0A-C2700E832E7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打上げ費用を計上する場合はこの欄に計上</t>
        </r>
      </text>
    </comment>
    <comment ref="D28" authorId="0" shapeId="0" xr:uid="{95D4ED08-5BEC-4DA3-8D1F-CB38E8085834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間接経費率を入力</t>
        </r>
      </text>
    </comment>
    <comment ref="E28" authorId="0" shapeId="0" xr:uid="{967D4BB0-D692-4D38-A2EE-14E8DBC49A33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「A.直接経費の計」×間接経費率により算出した額に、千円未満の端数が生じた場合は「切り捨て」</t>
        </r>
      </text>
    </comment>
    <comment ref="K28" authorId="0" shapeId="0" xr:uid="{0F4CF76C-8F3E-468E-B422-54A39BC916A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適用する間接経費率を記載</t>
        </r>
      </text>
    </comment>
    <comment ref="O28" authorId="0" shapeId="0" xr:uid="{EFF90538-0AB3-4311-AE38-9FA22696E98C}">
      <text>
        <r>
          <rPr>
            <b/>
            <sz val="9"/>
            <color theme="1"/>
            <rFont val="ＭＳ Ｐゴシック"/>
            <family val="3"/>
            <charset val="128"/>
          </rPr>
          <t xml:space="preserve">JAXA:
</t>
        </r>
        <r>
          <rPr>
            <sz val="9"/>
            <color theme="1"/>
            <rFont val="ＭＳ Ｐゴシック"/>
            <family val="3"/>
            <charset val="128"/>
          </rPr>
          <t>左記、E列の数値が基準です。これに合わせて年度ごとに算出して下さい。</t>
        </r>
      </text>
    </comment>
    <comment ref="E29" authorId="0" shapeId="0" xr:uid="{1DEBE993-CD05-4D5B-AEDD-7EA9D24B4D25}">
      <text>
        <r>
          <rPr>
            <b/>
            <sz val="9"/>
            <color indexed="81"/>
            <rFont val="ＭＳ Ｐゴシック"/>
            <family val="3"/>
            <charset val="128"/>
          </rPr>
          <t>JAXA:</t>
        </r>
        <r>
          <rPr>
            <sz val="9"/>
            <color indexed="81"/>
            <rFont val="ＭＳ Ｐゴシック"/>
            <family val="3"/>
            <charset val="128"/>
          </rPr>
          <t xml:space="preserve">
「C.再委託費」は代表機関のみの入力</t>
        </r>
      </text>
    </comment>
    <comment ref="M29" authorId="0" shapeId="0" xr:uid="{D809A901-ED1D-435D-8356-2067A1947A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JAXA:
</t>
        </r>
        <r>
          <rPr>
            <sz val="9"/>
            <color indexed="81"/>
            <rFont val="ＭＳ Ｐゴシック"/>
            <family val="3"/>
            <charset val="128"/>
          </rPr>
          <t>この行は、代表機関のみの入力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90EE2833-B1D4-4E23-A2AE-E8F433294D97}">
      <text>
        <r>
          <rPr>
            <b/>
            <sz val="9"/>
            <color indexed="81"/>
            <rFont val="MS P ゴシック"/>
            <family val="3"/>
            <charset val="128"/>
          </rPr>
          <t>JAXA:
単価の記載欄は「円」単位です。
（他シートも同様）</t>
        </r>
      </text>
    </comment>
    <comment ref="F4" authorId="0" shapeId="0" xr:uid="{CBD5EC98-6F8C-4CA3-BB44-85093189543C}">
      <text>
        <r>
          <rPr>
            <b/>
            <sz val="9"/>
            <color indexed="81"/>
            <rFont val="MS P ゴシック"/>
            <family val="3"/>
            <charset val="128"/>
          </rPr>
          <t>JAXA:
千円未満は切り上げてください。（他シートも同様）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4" authorId="0" shapeId="0" xr:uid="{F57E39F1-AB4F-43FA-9996-C968320F5F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JAXA:
</t>
        </r>
        <r>
          <rPr>
            <b/>
            <sz val="12"/>
            <color indexed="81"/>
            <rFont val="MS P ゴシック"/>
            <family val="3"/>
            <charset val="128"/>
          </rPr>
          <t>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AB969797-CEE4-47FF-964D-02430A8146F5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F4DE24D5-F89C-49D2-875F-60992870944D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本紙作成時点では、氏名等の具体的な情報は求めませんが、実施体制との関係から、ある程度の対象者数が把握できる記載を検討して下さい</t>
        </r>
      </text>
    </comment>
    <comment ref="H4" authorId="0" shapeId="0" xr:uid="{7194F6F2-F163-47D6-8E2C-D7685972BFAB}">
      <text>
        <r>
          <rPr>
            <b/>
            <sz val="9"/>
            <color indexed="81"/>
            <rFont val="MS P ゴシック"/>
            <family val="3"/>
            <charset val="128"/>
          </rPr>
          <t>JAXA:</t>
        </r>
        <r>
          <rPr>
            <sz val="9"/>
            <color indexed="81"/>
            <rFont val="MS P ゴシック"/>
            <family val="3"/>
            <charset val="128"/>
          </rPr>
          <t xml:space="preserve">
備考欄に　「A)健保等級単価適用」、「B）実績単価適用」、「C）受託単価適用」のいずれかを記載
※補助員は「雇用契約単価」、派遣費用は「見積書単価（税抜）」と記載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E1ECCFDA-6FD6-4D1A-9DEF-1E6019EC14F7}">
      <text>
        <r>
          <rPr>
            <b/>
            <sz val="9"/>
            <color indexed="81"/>
            <rFont val="MS P ゴシック"/>
            <family val="3"/>
            <charset val="128"/>
          </rPr>
          <t>JAXA:
本紙作成時点で対象者について具体化されてない場合は、対象者の規模（人数）がある程度把握できる記載を検討して下さい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8" authorId="0" shapeId="0" xr:uid="{ACBDC8A2-F1D8-4B88-8BFA-5CF43040033B}">
      <text>
        <r>
          <rPr>
            <b/>
            <sz val="9"/>
            <color indexed="81"/>
            <rFont val="MS P ゴシック"/>
            <family val="3"/>
            <charset val="128"/>
          </rPr>
          <t>JAXA:
上記金額のうち、非（不）課税分の合計を記載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68CA6A18-463B-4CE8-8BB9-779AADDA2B96}">
      <text>
        <r>
          <rPr>
            <b/>
            <sz val="9"/>
            <color indexed="81"/>
            <rFont val="MS P ゴシック"/>
            <family val="3"/>
            <charset val="128"/>
          </rPr>
          <t>JAXA:
外国旅費の一部「非課税取引」の額について、備考欄に記載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4" authorId="0" shapeId="0" xr:uid="{DA9BE789-1761-421B-997C-FB983E3907F3}">
      <text>
        <r>
          <rPr>
            <b/>
            <sz val="9"/>
            <color indexed="81"/>
            <rFont val="MS P ゴシック"/>
            <family val="3"/>
            <charset val="128"/>
          </rPr>
          <t>JAXA:
海外企業発注（契約：国内代理店契約を含む）を見込み計上する案件は、想定する相手先等について可能な限り明記して下さい。該当箇所は黄色セルでハッチングしてください。
（記載例１：「▲▲＆■Co.（米国）を想定」）
（記載例２：「▲▲＆■Co.（米国）（国内代理店経由）を想定」）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9" authorId="0" shapeId="0" xr:uid="{92D3ED67-3DD8-45E0-A89F-841D40D3BBF2}">
      <text>
        <r>
          <rPr>
            <b/>
            <sz val="9"/>
            <color indexed="81"/>
            <rFont val="MS P ゴシック"/>
            <family val="3"/>
            <charset val="128"/>
          </rPr>
          <t>JAXA:
飲食物の「購入」による、軽減税率対象（TAX８％）の場合、その旨を表記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<sst xmlns="http://schemas.openxmlformats.org/spreadsheetml/2006/main" count="520" uniqueCount="236">
  <si>
    <t>（別紙様式：代表/連携共用）</t>
    <rPh sb="1" eb="5">
      <t>ベッシヨウシキ</t>
    </rPh>
    <rPh sb="6" eb="8">
      <t>ダイヒョウ</t>
    </rPh>
    <rPh sb="9" eb="11">
      <t>レンケイ</t>
    </rPh>
    <rPh sb="11" eb="13">
      <t>キョウヨウ</t>
    </rPh>
    <phoneticPr fontId="2"/>
  </si>
  <si>
    <r>
      <t>提案者：　○○○○〇会社（代表機関/</t>
    </r>
    <r>
      <rPr>
        <b/>
        <strike/>
        <sz val="14"/>
        <color theme="1"/>
        <rFont val="游ゴシック"/>
        <family val="3"/>
        <charset val="128"/>
        <scheme val="minor"/>
      </rPr>
      <t>連携機関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2">
      <t>テイアン</t>
    </rPh>
    <rPh sb="2" eb="3">
      <t>シャ</t>
    </rPh>
    <rPh sb="10" eb="12">
      <t>カイシャ</t>
    </rPh>
    <rPh sb="13" eb="15">
      <t>ダイヒョウ</t>
    </rPh>
    <rPh sb="15" eb="17">
      <t>キカン</t>
    </rPh>
    <rPh sb="18" eb="22">
      <t>レンケイキカン</t>
    </rPh>
    <phoneticPr fontId="2"/>
  </si>
  <si>
    <t>【テーマ名：　　　　　　　　　　　　　　　　　　　】</t>
    <rPh sb="4" eb="5">
      <t>メイ</t>
    </rPh>
    <phoneticPr fontId="2"/>
  </si>
  <si>
    <t>（課題名：　　　　　　　　　　　　　　　　　　　）</t>
    <rPh sb="1" eb="4">
      <t>カダイメイ</t>
    </rPh>
    <phoneticPr fontId="2"/>
  </si>
  <si>
    <t>技術開発課題提案書【様式９】技術開発期間内における機関毎の予算計画</t>
    <rPh sb="0" eb="2">
      <t>ギジュツ</t>
    </rPh>
    <rPh sb="2" eb="4">
      <t>カイハツ</t>
    </rPh>
    <rPh sb="4" eb="6">
      <t>カダイ</t>
    </rPh>
    <rPh sb="6" eb="9">
      <t>テイアンショ</t>
    </rPh>
    <rPh sb="10" eb="12">
      <t>ヨウシキ</t>
    </rPh>
    <rPh sb="14" eb="16">
      <t>ギジュツ</t>
    </rPh>
    <rPh sb="16" eb="18">
      <t>カイハツ</t>
    </rPh>
    <rPh sb="18" eb="20">
      <t>キカン</t>
    </rPh>
    <rPh sb="20" eb="21">
      <t>ナイ</t>
    </rPh>
    <rPh sb="25" eb="27">
      <t>キカン</t>
    </rPh>
    <rPh sb="27" eb="28">
      <t>ゴト</t>
    </rPh>
    <rPh sb="29" eb="33">
      <t>ヨサンケイカク</t>
    </rPh>
    <phoneticPr fontId="2"/>
  </si>
  <si>
    <t>予算計画（経費内訳書）</t>
    <rPh sb="0" eb="4">
      <t>ヨサンケイカク</t>
    </rPh>
    <rPh sb="5" eb="7">
      <t>ケイヒ</t>
    </rPh>
    <rPh sb="7" eb="10">
      <t>ウチワケショ</t>
    </rPh>
    <phoneticPr fontId="2"/>
  </si>
  <si>
    <t>実施年度別（推計）</t>
    <rPh sb="0" eb="2">
      <t>ジッシ</t>
    </rPh>
    <rPh sb="2" eb="4">
      <t>ネンド</t>
    </rPh>
    <rPh sb="4" eb="5">
      <t>ベツ</t>
    </rPh>
    <rPh sb="6" eb="8">
      <t>スイケイ</t>
    </rPh>
    <phoneticPr fontId="2"/>
  </si>
  <si>
    <t>単位（千円）</t>
    <rPh sb="0" eb="2">
      <t>タンイ</t>
    </rPh>
    <rPh sb="3" eb="5">
      <t>センエン</t>
    </rPh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</si>
  <si>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</si>
  <si>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</si>
  <si>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事業費（見込み額）</t>
    <rPh sb="0" eb="2">
      <t>ジギョウ</t>
    </rPh>
    <rPh sb="2" eb="3">
      <t>ヒ</t>
    </rPh>
    <rPh sb="4" eb="6">
      <t>ミコ</t>
    </rPh>
    <rPh sb="7" eb="8">
      <t>ガク</t>
    </rPh>
    <phoneticPr fontId="2"/>
  </si>
  <si>
    <t>交付申請予定額</t>
    <rPh sb="0" eb="4">
      <t>コウフシンセイ</t>
    </rPh>
    <rPh sb="4" eb="6">
      <t>ヨテイ</t>
    </rPh>
    <rPh sb="6" eb="7">
      <t>ガク</t>
    </rPh>
    <phoneticPr fontId="2"/>
  </si>
  <si>
    <t>備考</t>
    <rPh sb="0" eb="2">
      <t>ビコウ</t>
    </rPh>
    <phoneticPr fontId="2"/>
  </si>
  <si>
    <t>チェック</t>
    <phoneticPr fontId="2"/>
  </si>
  <si>
    <t>←左表の数値と一致しているか確認</t>
    <rPh sb="1" eb="3">
      <t>ヒダリヒョウ</t>
    </rPh>
    <rPh sb="4" eb="6">
      <t>スウチ</t>
    </rPh>
    <rPh sb="7" eb="9">
      <t>イッチ</t>
    </rPh>
    <rPh sb="14" eb="16">
      <t>カクニン</t>
    </rPh>
    <phoneticPr fontId="2"/>
  </si>
  <si>
    <t>補助率（</t>
    <rPh sb="0" eb="3">
      <t>ホジョリツ</t>
    </rPh>
    <phoneticPr fontId="2"/>
  </si>
  <si>
    <t>／</t>
    <phoneticPr fontId="2"/>
  </si>
  <si>
    <t>)</t>
    <phoneticPr fontId="2"/>
  </si>
  <si>
    <t>直接経費</t>
    <rPh sb="0" eb="4">
      <t>チョクセツケイヒ</t>
    </rPh>
    <phoneticPr fontId="2"/>
  </si>
  <si>
    <t>物品費</t>
    <rPh sb="0" eb="3">
      <t>ブッピンヒ</t>
    </rPh>
    <phoneticPr fontId="2"/>
  </si>
  <si>
    <t>設備備品費</t>
    <rPh sb="0" eb="5">
      <t>セツビビヒンヒ</t>
    </rPh>
    <phoneticPr fontId="2"/>
  </si>
  <si>
    <t>消耗品費</t>
    <rPh sb="0" eb="4">
      <t>ショウモウヒンヒ</t>
    </rPh>
    <phoneticPr fontId="2"/>
  </si>
  <si>
    <t>人件費・謝金</t>
    <rPh sb="0" eb="3">
      <t>ジンケンヒ</t>
    </rPh>
    <rPh sb="4" eb="6">
      <t>シャキン</t>
    </rPh>
    <phoneticPr fontId="2"/>
  </si>
  <si>
    <t>人件費</t>
    <rPh sb="0" eb="3">
      <t>ジンケンヒ</t>
    </rPh>
    <phoneticPr fontId="2"/>
  </si>
  <si>
    <t>通勤手当は消費税抜</t>
    <rPh sb="0" eb="2">
      <t>ツウキン</t>
    </rPh>
    <rPh sb="2" eb="4">
      <t>テアテ</t>
    </rPh>
    <rPh sb="5" eb="7">
      <t>ショウヒ</t>
    </rPh>
    <rPh sb="7" eb="9">
      <t>ゼイヌキ</t>
    </rPh>
    <phoneticPr fontId="2"/>
  </si>
  <si>
    <t>謝金</t>
    <rPh sb="0" eb="2">
      <t>シャキン</t>
    </rPh>
    <phoneticPr fontId="2"/>
  </si>
  <si>
    <t>消費税抜</t>
    <rPh sb="0" eb="3">
      <t>ショウヒゼイ</t>
    </rPh>
    <rPh sb="2" eb="4">
      <t>ゼイヌ</t>
    </rPh>
    <phoneticPr fontId="2"/>
  </si>
  <si>
    <t>旅費</t>
    <rPh sb="0" eb="2">
      <t>リョヒ</t>
    </rPh>
    <phoneticPr fontId="2"/>
  </si>
  <si>
    <t>国内旅費</t>
    <rPh sb="0" eb="4">
      <t>コクナイリョヒ</t>
    </rPh>
    <phoneticPr fontId="2"/>
  </si>
  <si>
    <t>外国旅費</t>
    <rPh sb="0" eb="4">
      <t>ガイコクリョヒ</t>
    </rPh>
    <phoneticPr fontId="2"/>
  </si>
  <si>
    <t>国内交通費は消費税抜</t>
    <phoneticPr fontId="2"/>
  </si>
  <si>
    <t>その他</t>
    <rPh sb="2" eb="3">
      <t>タ</t>
    </rPh>
    <phoneticPr fontId="2"/>
  </si>
  <si>
    <t>外注費（補助率１／１）</t>
    <rPh sb="0" eb="3">
      <t>ガイチュウヒ</t>
    </rPh>
    <phoneticPr fontId="2"/>
  </si>
  <si>
    <t>国内衛星打ち上げ費用
（海外費用の場合は、消費税相当分を含む）</t>
    <rPh sb="12" eb="16">
      <t>カイガイヒヨウ</t>
    </rPh>
    <rPh sb="17" eb="19">
      <t>バアイ</t>
    </rPh>
    <rPh sb="21" eb="24">
      <t>ショウヒゼイ</t>
    </rPh>
    <rPh sb="24" eb="27">
      <t>ソウトウブン</t>
    </rPh>
    <rPh sb="28" eb="29">
      <t>フク</t>
    </rPh>
    <phoneticPr fontId="2"/>
  </si>
  <si>
    <t xml:space="preserve">外注費
（補助率１／１）
</t>
  </si>
  <si>
    <t>小計（下記の計）</t>
    <rPh sb="0" eb="2">
      <t>ショウケイ</t>
    </rPh>
    <rPh sb="3" eb="5">
      <t>カキ</t>
    </rPh>
    <rPh sb="6" eb="7">
      <t>ケイ</t>
    </rPh>
    <phoneticPr fontId="2"/>
  </si>
  <si>
    <t>小計（下記の計）</t>
  </si>
  <si>
    <t>外注費</t>
    <rPh sb="0" eb="3">
      <t>ガイチュウヒ</t>
    </rPh>
    <phoneticPr fontId="2"/>
  </si>
  <si>
    <t>印刷製本費</t>
    <rPh sb="0" eb="5">
      <t>インサツセイホンヒ</t>
    </rPh>
    <phoneticPr fontId="2"/>
  </si>
  <si>
    <t>会議費</t>
    <rPh sb="0" eb="3">
      <t>カイギヒ</t>
    </rPh>
    <phoneticPr fontId="2"/>
  </si>
  <si>
    <t>通信運搬費</t>
    <rPh sb="0" eb="5">
      <t>ツウシンウンパンヒ</t>
    </rPh>
    <phoneticPr fontId="2"/>
  </si>
  <si>
    <t>光熱水料</t>
    <rPh sb="0" eb="4">
      <t>コウネツスイリョウ</t>
    </rPh>
    <phoneticPr fontId="2"/>
  </si>
  <si>
    <t>その他（諸経費）</t>
    <rPh sb="2" eb="3">
      <t>タ</t>
    </rPh>
    <rPh sb="4" eb="7">
      <t>ショケイヒ</t>
    </rPh>
    <phoneticPr fontId="2"/>
  </si>
  <si>
    <t>　A.直接経費の計</t>
    <rPh sb="3" eb="7">
      <t>チョクセツケイヒ</t>
    </rPh>
    <rPh sb="8" eb="9">
      <t>ケイ</t>
    </rPh>
    <phoneticPr fontId="2"/>
  </si>
  <si>
    <t>（上記の合計）</t>
    <rPh sb="1" eb="3">
      <t>ジョウキ</t>
    </rPh>
    <rPh sb="4" eb="6">
      <t>ゴウケイ</t>
    </rPh>
    <phoneticPr fontId="2"/>
  </si>
  <si>
    <t>A.直接経費の計（上記の合計）</t>
    <rPh sb="2" eb="6">
      <t>チョクセツケイヒ</t>
    </rPh>
    <rPh sb="7" eb="8">
      <t>ケイ</t>
    </rPh>
    <rPh sb="9" eb="11">
      <t>ジョウキ</t>
    </rPh>
    <rPh sb="12" eb="14">
      <t>ゴウケイ</t>
    </rPh>
    <phoneticPr fontId="2"/>
  </si>
  <si>
    <t>　B.間接経費</t>
    <rPh sb="3" eb="7">
      <t>カンセツケイヒ</t>
    </rPh>
    <phoneticPr fontId="2"/>
  </si>
  <si>
    <t>B.間接経費</t>
    <rPh sb="2" eb="6">
      <t>カンセツケイヒ</t>
    </rPh>
    <phoneticPr fontId="2"/>
  </si>
  <si>
    <t>　C.委託費</t>
    <rPh sb="3" eb="6">
      <t>イタクヒ</t>
    </rPh>
    <phoneticPr fontId="2"/>
  </si>
  <si>
    <t>連携機関　A大学　7,000千円
　　　　　B企業　5,583千円</t>
    <rPh sb="0" eb="4">
      <t>レンケイキカン</t>
    </rPh>
    <rPh sb="6" eb="8">
      <t>ダイガク</t>
    </rPh>
    <rPh sb="14" eb="16">
      <t>センエン</t>
    </rPh>
    <rPh sb="23" eb="25">
      <t>キギョウ</t>
    </rPh>
    <rPh sb="31" eb="33">
      <t>センエン</t>
    </rPh>
    <phoneticPr fontId="2"/>
  </si>
  <si>
    <t>C.委託費</t>
    <rPh sb="2" eb="4">
      <t>イタク</t>
    </rPh>
    <rPh sb="4" eb="5">
      <t>ヒ</t>
    </rPh>
    <phoneticPr fontId="2"/>
  </si>
  <si>
    <t>　事業費　総計</t>
    <rPh sb="1" eb="4">
      <t>ジギョウヒ</t>
    </rPh>
    <rPh sb="5" eb="7">
      <t>ソウケイ</t>
    </rPh>
    <phoneticPr fontId="2"/>
  </si>
  <si>
    <t>上記（A～C）の合計</t>
    <rPh sb="0" eb="2">
      <t>ジョウキ</t>
    </rPh>
    <rPh sb="8" eb="10">
      <t>ゴウケイ</t>
    </rPh>
    <phoneticPr fontId="2"/>
  </si>
  <si>
    <t>（全体計画）事業費　総計</t>
    <rPh sb="1" eb="5">
      <t>ゼンタイケイカク</t>
    </rPh>
    <rPh sb="6" eb="9">
      <t>ジギョウヒ</t>
    </rPh>
    <rPh sb="10" eb="12">
      <t>ソウケイ</t>
    </rPh>
    <phoneticPr fontId="2"/>
  </si>
  <si>
    <t>支援上限額</t>
    <rPh sb="0" eb="5">
      <t>シエンジョウゲンガク</t>
    </rPh>
    <phoneticPr fontId="2"/>
  </si>
  <si>
    <t>※（グレー、青）のセル箇所のみ、数式が入っています。計算に誤りがないか最終確認して下さい</t>
    <rPh sb="6" eb="7">
      <t>アオ</t>
    </rPh>
    <rPh sb="11" eb="13">
      <t>カショ</t>
    </rPh>
    <rPh sb="16" eb="18">
      <t>スウシキ</t>
    </rPh>
    <rPh sb="19" eb="20">
      <t>ハイ</t>
    </rPh>
    <rPh sb="26" eb="28">
      <t>ケイサン</t>
    </rPh>
    <rPh sb="29" eb="30">
      <t>アヤマ</t>
    </rPh>
    <rPh sb="35" eb="37">
      <t>サイシュウ</t>
    </rPh>
    <rPh sb="37" eb="39">
      <t>カクニン</t>
    </rPh>
    <rPh sb="41" eb="42">
      <t>クダ</t>
    </rPh>
    <phoneticPr fontId="2"/>
  </si>
  <si>
    <t>※E列、J列およびO列の各行の数値が合致しているか最終確認して下さい</t>
    <rPh sb="2" eb="3">
      <t>レツ</t>
    </rPh>
    <rPh sb="5" eb="6">
      <t>レツ</t>
    </rPh>
    <rPh sb="10" eb="11">
      <t>レツ</t>
    </rPh>
    <rPh sb="12" eb="14">
      <t>カクギョウ</t>
    </rPh>
    <rPh sb="15" eb="17">
      <t>スウチ</t>
    </rPh>
    <rPh sb="18" eb="20">
      <t>ガッチ</t>
    </rPh>
    <rPh sb="25" eb="27">
      <t>サイシュウ</t>
    </rPh>
    <rPh sb="27" eb="29">
      <t>カクニン</t>
    </rPh>
    <rPh sb="31" eb="32">
      <t>クダ</t>
    </rPh>
    <phoneticPr fontId="2"/>
  </si>
  <si>
    <t>※上表「C.委託費」欄は、原則代表機関のみ入力可</t>
    <rPh sb="1" eb="3">
      <t>ジョウヒョウ</t>
    </rPh>
    <rPh sb="6" eb="8">
      <t>イタク</t>
    </rPh>
    <rPh sb="8" eb="9">
      <t>ヒ</t>
    </rPh>
    <rPh sb="10" eb="11">
      <t>ラン</t>
    </rPh>
    <rPh sb="13" eb="15">
      <t>ゲンソク</t>
    </rPh>
    <rPh sb="15" eb="19">
      <t>ダイヒョウキカン</t>
    </rPh>
    <rPh sb="21" eb="23">
      <t>ニュウリョク</t>
    </rPh>
    <rPh sb="23" eb="24">
      <t>カ</t>
    </rPh>
    <phoneticPr fontId="2"/>
  </si>
  <si>
    <t>セルは、数式が入っています</t>
    <rPh sb="4" eb="6">
      <t>スウシキ</t>
    </rPh>
    <rPh sb="7" eb="8">
      <t>ハイ</t>
    </rPh>
    <phoneticPr fontId="2"/>
  </si>
  <si>
    <t>提案者：　○○○○〇会社（代表機関/連携機関）</t>
    <rPh sb="0" eb="2">
      <t>テイアン</t>
    </rPh>
    <rPh sb="2" eb="3">
      <t>シャ</t>
    </rPh>
    <rPh sb="10" eb="12">
      <t>カイシャ</t>
    </rPh>
    <rPh sb="13" eb="15">
      <t>ダイヒョウ</t>
    </rPh>
    <rPh sb="15" eb="17">
      <t>キカン</t>
    </rPh>
    <rPh sb="18" eb="22">
      <t>レンケイキカン</t>
    </rPh>
    <phoneticPr fontId="2"/>
  </si>
  <si>
    <t>（大項目）物品費</t>
    <rPh sb="1" eb="4">
      <t>ダイコウモク</t>
    </rPh>
    <rPh sb="5" eb="8">
      <t>ブッピンヒ</t>
    </rPh>
    <phoneticPr fontId="2"/>
  </si>
  <si>
    <t>実施年度別（推計）</t>
    <phoneticPr fontId="2"/>
  </si>
  <si>
    <t>　（中項目）設備備品費</t>
    <rPh sb="2" eb="5">
      <t>チュウコウモク</t>
    </rPh>
    <rPh sb="6" eb="11">
      <t>セツビビヒンヒ</t>
    </rPh>
    <phoneticPr fontId="2"/>
  </si>
  <si>
    <t>（単位：千円）</t>
    <phoneticPr fontId="2"/>
  </si>
  <si>
    <t>品　名</t>
    <rPh sb="0" eb="1">
      <t>ヒン</t>
    </rPh>
    <rPh sb="2" eb="3">
      <t>ナ</t>
    </rPh>
    <phoneticPr fontId="2"/>
  </si>
  <si>
    <t>仕　様</t>
    <rPh sb="0" eb="1">
      <t>シ</t>
    </rPh>
    <rPh sb="2" eb="3">
      <t>サマ</t>
    </rPh>
    <phoneticPr fontId="2"/>
  </si>
  <si>
    <t>数量</t>
    <rPh sb="0" eb="2">
      <t>スウリョウ</t>
    </rPh>
    <phoneticPr fontId="2"/>
  </si>
  <si>
    <t>単価
（円）</t>
    <rPh sb="0" eb="2">
      <t>タンカ</t>
    </rPh>
    <rPh sb="4" eb="5">
      <t>エン</t>
    </rPh>
    <phoneticPr fontId="2"/>
  </si>
  <si>
    <t>金　額
（円）</t>
    <rPh sb="0" eb="1">
      <t>キン</t>
    </rPh>
    <rPh sb="2" eb="3">
      <t>ガク</t>
    </rPh>
    <rPh sb="5" eb="6">
      <t>エン</t>
    </rPh>
    <phoneticPr fontId="2"/>
  </si>
  <si>
    <t>金　額
（千円）</t>
    <rPh sb="0" eb="1">
      <t>キン</t>
    </rPh>
    <rPh sb="2" eb="3">
      <t>ガク</t>
    </rPh>
    <rPh sb="5" eb="7">
      <t>センエン</t>
    </rPh>
    <phoneticPr fontId="2"/>
  </si>
  <si>
    <t>税込/税抜</t>
    <rPh sb="0" eb="2">
      <t>ゼイコミ</t>
    </rPh>
    <rPh sb="3" eb="5">
      <t>ゼイヌ</t>
    </rPh>
    <phoneticPr fontId="2"/>
  </si>
  <si>
    <t>発注時期</t>
    <rPh sb="0" eb="4">
      <t>ハッチュウジキ</t>
    </rPh>
    <phoneticPr fontId="2"/>
  </si>
  <si>
    <t>納入時期</t>
    <rPh sb="0" eb="4">
      <t>ノウニュウジキ</t>
    </rPh>
    <phoneticPr fontId="2"/>
  </si>
  <si>
    <t>備　考</t>
    <rPh sb="0" eb="1">
      <t>ビ</t>
    </rPh>
    <rPh sb="2" eb="3">
      <t>コウ</t>
    </rPh>
    <phoneticPr fontId="2"/>
  </si>
  <si>
    <t>年度合計</t>
    <rPh sb="0" eb="2">
      <t>ネンド</t>
    </rPh>
    <rPh sb="2" eb="4">
      <t>ゴウケイ</t>
    </rPh>
    <phoneticPr fontId="2"/>
  </si>
  <si>
    <t>【設備備品費】</t>
    <rPh sb="1" eb="6">
      <t>セツビビヒンヒ</t>
    </rPh>
    <phoneticPr fontId="2"/>
  </si>
  <si>
    <t>（記載例）
クライオスタット</t>
    <rPh sb="1" eb="4">
      <t>キサイレイ</t>
    </rPh>
    <phoneticPr fontId="2"/>
  </si>
  <si>
    <t>HM560MV（ﾊﾞｷｭﾄｰﾑ付）</t>
    <phoneticPr fontId="2"/>
  </si>
  <si>
    <t>税抜</t>
    <rPh sb="0" eb="2">
      <t>ゼイヌ</t>
    </rPh>
    <phoneticPr fontId="2"/>
  </si>
  <si>
    <t>2026年5月頃</t>
    <phoneticPr fontId="2"/>
  </si>
  <si>
    <t>2027年10月頃</t>
    <rPh sb="4" eb="5">
      <t>ネン</t>
    </rPh>
    <rPh sb="7" eb="8">
      <t>ガツ</t>
    </rPh>
    <rPh sb="8" eb="9">
      <t>コロ</t>
    </rPh>
    <phoneticPr fontId="2"/>
  </si>
  <si>
    <t>技術開発計画２年目に整備予定</t>
    <rPh sb="0" eb="6">
      <t>ギジュツカイハツケイカク</t>
    </rPh>
    <rPh sb="7" eb="9">
      <t>ネンメ</t>
    </rPh>
    <rPh sb="10" eb="14">
      <t>セイビヨテイ</t>
    </rPh>
    <phoneticPr fontId="2"/>
  </si>
  <si>
    <t>計</t>
    <phoneticPr fontId="2"/>
  </si>
  <si>
    <t>　表中の行が不足する場合は適宜、行を追加の上入力してください（最後の行「計」欄の合計額の反映を確認）</t>
    <rPh sb="1" eb="3">
      <t>ヒョウチュウ</t>
    </rPh>
    <rPh sb="4" eb="5">
      <t>ギョウ</t>
    </rPh>
    <rPh sb="6" eb="8">
      <t>フソク</t>
    </rPh>
    <rPh sb="10" eb="12">
      <t>バアイ</t>
    </rPh>
    <rPh sb="13" eb="15">
      <t>テキギ</t>
    </rPh>
    <rPh sb="16" eb="17">
      <t>ギョウ</t>
    </rPh>
    <rPh sb="18" eb="20">
      <t>ツイカ</t>
    </rPh>
    <rPh sb="21" eb="22">
      <t>ウエ</t>
    </rPh>
    <rPh sb="22" eb="24">
      <t>ニュウリョク</t>
    </rPh>
    <rPh sb="31" eb="33">
      <t>サイゴ</t>
    </rPh>
    <rPh sb="34" eb="35">
      <t>ギョウ</t>
    </rPh>
    <rPh sb="36" eb="37">
      <t>ケイ</t>
    </rPh>
    <rPh sb="38" eb="39">
      <t>ラン</t>
    </rPh>
    <rPh sb="40" eb="42">
      <t>ゴウケイ</t>
    </rPh>
    <rPh sb="42" eb="43">
      <t>ガク</t>
    </rPh>
    <rPh sb="44" eb="46">
      <t>ハンエイ</t>
    </rPh>
    <rPh sb="47" eb="49">
      <t>カクニン</t>
    </rPh>
    <phoneticPr fontId="2"/>
  </si>
  <si>
    <t>セル部分は数式が入っています</t>
    <rPh sb="2" eb="4">
      <t>ブブン</t>
    </rPh>
    <rPh sb="5" eb="7">
      <t>スウシキ</t>
    </rPh>
    <rPh sb="8" eb="9">
      <t>ハイ</t>
    </rPh>
    <phoneticPr fontId="2"/>
  </si>
  <si>
    <t>　青字の記載例は削除してください</t>
    <rPh sb="1" eb="3">
      <t>アオジ</t>
    </rPh>
    <phoneticPr fontId="2"/>
  </si>
  <si>
    <t>　（中項目）消耗品費</t>
    <rPh sb="2" eb="5">
      <t>チュウコウモク</t>
    </rPh>
    <rPh sb="6" eb="10">
      <t>ショウモウヒンヒ</t>
    </rPh>
    <phoneticPr fontId="2"/>
  </si>
  <si>
    <t>金　額
（千円）</t>
    <rPh sb="0" eb="1">
      <t>キン</t>
    </rPh>
    <rPh sb="2" eb="3">
      <t>ガク</t>
    </rPh>
    <rPh sb="5" eb="6">
      <t>セン</t>
    </rPh>
    <rPh sb="6" eb="7">
      <t>エン</t>
    </rPh>
    <phoneticPr fontId="2"/>
  </si>
  <si>
    <t>調達予定時期
（202Y/M）</t>
    <rPh sb="0" eb="6">
      <t>チョウタツヨテイジキ</t>
    </rPh>
    <phoneticPr fontId="2"/>
  </si>
  <si>
    <t>【消耗品費】</t>
    <rPh sb="1" eb="5">
      <t>ショウモウヒンヒ</t>
    </rPh>
    <phoneticPr fontId="2"/>
  </si>
  <si>
    <t>（記載例）
液体窒素</t>
    <rPh sb="1" eb="4">
      <t>キサイレイ</t>
    </rPh>
    <rPh sb="6" eb="8">
      <t>エキタイ</t>
    </rPh>
    <rPh sb="8" eb="10">
      <t>チッソ</t>
    </rPh>
    <phoneticPr fontId="2"/>
  </si>
  <si>
    <t>３年分見込み</t>
    <rPh sb="1" eb="3">
      <t>ネンブン</t>
    </rPh>
    <rPh sb="3" eb="5">
      <t>ミコ</t>
    </rPh>
    <phoneticPr fontId="2"/>
  </si>
  <si>
    <t>税抜</t>
  </si>
  <si>
    <t>2026年10月から（随時）</t>
    <rPh sb="4" eb="5">
      <t>ネン</t>
    </rPh>
    <rPh sb="7" eb="8">
      <t>ガツ</t>
    </rPh>
    <rPh sb="11" eb="13">
      <t>ズイジ</t>
    </rPh>
    <phoneticPr fontId="2"/>
  </si>
  <si>
    <t>（記載例）
実験用マウス</t>
    <rPh sb="1" eb="4">
      <t>キサイレイ</t>
    </rPh>
    <rPh sb="6" eb="9">
      <t>ジッケンヨウ</t>
    </rPh>
    <phoneticPr fontId="2"/>
  </si>
  <si>
    <t>2026年11月から（随時）</t>
    <rPh sb="4" eb="5">
      <t>ネン</t>
    </rPh>
    <rPh sb="7" eb="8">
      <t>ガツ</t>
    </rPh>
    <rPh sb="11" eb="13">
      <t>ズイジ</t>
    </rPh>
    <phoneticPr fontId="2"/>
  </si>
  <si>
    <t>【試作品費】※</t>
    <rPh sb="1" eb="5">
      <t>シサクヒンヒ</t>
    </rPh>
    <phoneticPr fontId="2"/>
  </si>
  <si>
    <t xml:space="preserve">（記載例）
・・・化合成システム </t>
    <rPh sb="1" eb="4">
      <t>キサイレイ</t>
    </rPh>
    <phoneticPr fontId="2"/>
  </si>
  <si>
    <t>2027年5月頃（完成予定）</t>
    <rPh sb="4" eb="5">
      <t>ネン</t>
    </rPh>
    <rPh sb="6" eb="7">
      <t>ガツ</t>
    </rPh>
    <rPh sb="7" eb="8">
      <t>コロ</t>
    </rPh>
    <rPh sb="9" eb="11">
      <t>カンセイ</t>
    </rPh>
    <rPh sb="11" eb="13">
      <t>ヨテイ</t>
    </rPh>
    <phoneticPr fontId="2"/>
  </si>
  <si>
    <t>技術開発計画２年目</t>
    <rPh sb="0" eb="6">
      <t>ギジュツカイハツケイカク</t>
    </rPh>
    <rPh sb="7" eb="9">
      <t>ネンメ</t>
    </rPh>
    <phoneticPr fontId="2"/>
  </si>
  <si>
    <t>　※【試作品費】は、技術開発計画上、必要な場合に計上すること。無い場合は当該費目を削除</t>
    <phoneticPr fontId="2"/>
  </si>
  <si>
    <t>　青字の記載例は削除してください</t>
    <phoneticPr fontId="2"/>
  </si>
  <si>
    <t>（大項目）人件費・謝金</t>
    <rPh sb="1" eb="4">
      <t>ダイコウモク</t>
    </rPh>
    <rPh sb="5" eb="8">
      <t>ジンケンヒ</t>
    </rPh>
    <rPh sb="9" eb="11">
      <t>シャキン</t>
    </rPh>
    <phoneticPr fontId="2"/>
  </si>
  <si>
    <t>　（中項目）人件費</t>
    <rPh sb="2" eb="5">
      <t>チュウコウモク</t>
    </rPh>
    <rPh sb="6" eb="9">
      <t>ジンケンヒ</t>
    </rPh>
    <phoneticPr fontId="2"/>
  </si>
  <si>
    <t>区分</t>
    <rPh sb="0" eb="2">
      <t>クブン</t>
    </rPh>
    <phoneticPr fontId="2"/>
  </si>
  <si>
    <t>直接雇用関係の有無</t>
    <rPh sb="0" eb="2">
      <t>チョクセツ</t>
    </rPh>
    <rPh sb="2" eb="4">
      <t>コヨウ</t>
    </rPh>
    <rPh sb="4" eb="6">
      <t>カンケイ</t>
    </rPh>
    <rPh sb="7" eb="9">
      <t>ウム</t>
    </rPh>
    <phoneticPr fontId="2"/>
  </si>
  <si>
    <t>氏名等</t>
    <rPh sb="0" eb="3">
      <t>シメイトウ</t>
    </rPh>
    <phoneticPr fontId="2"/>
  </si>
  <si>
    <t>①単価（円）
（１時間あたり）</t>
    <rPh sb="1" eb="3">
      <t>タンカ</t>
    </rPh>
    <rPh sb="4" eb="5">
      <t>エン</t>
    </rPh>
    <rPh sb="9" eb="11">
      <t>ジカン</t>
    </rPh>
    <phoneticPr fontId="2"/>
  </si>
  <si>
    <t>②従事時間
（想定）</t>
    <rPh sb="1" eb="3">
      <t>ジュウジ</t>
    </rPh>
    <rPh sb="3" eb="5">
      <t>ジカン</t>
    </rPh>
    <rPh sb="7" eb="9">
      <t>ソウテイ</t>
    </rPh>
    <phoneticPr fontId="2"/>
  </si>
  <si>
    <t>③人工費　計
（円）
（①×②）</t>
    <rPh sb="1" eb="3">
      <t>ニンク</t>
    </rPh>
    <rPh sb="3" eb="4">
      <t>ヒ</t>
    </rPh>
    <rPh sb="5" eb="6">
      <t>ケイ</t>
    </rPh>
    <rPh sb="8" eb="9">
      <t>エン</t>
    </rPh>
    <phoneticPr fontId="2"/>
  </si>
  <si>
    <t>④人工費　計
（千円）
（③/1000）</t>
    <rPh sb="1" eb="3">
      <t>ニンク</t>
    </rPh>
    <rPh sb="3" eb="4">
      <t>ヒ</t>
    </rPh>
    <rPh sb="5" eb="6">
      <t>ケイ</t>
    </rPh>
    <rPh sb="8" eb="10">
      <t>センエン</t>
    </rPh>
    <phoneticPr fontId="2"/>
  </si>
  <si>
    <t>（業務担当者）</t>
    <rPh sb="1" eb="6">
      <t>ギョウムタントウシャ</t>
    </rPh>
    <phoneticPr fontId="2"/>
  </si>
  <si>
    <t>（記載例）</t>
    <phoneticPr fontId="2"/>
  </si>
  <si>
    <t>有</t>
    <rPh sb="0" eb="1">
      <t>アリ</t>
    </rPh>
    <phoneticPr fontId="2"/>
  </si>
  <si>
    <t>主任研究員A</t>
    <rPh sb="0" eb="5">
      <t>シュニンケンキュウイン</t>
    </rPh>
    <phoneticPr fontId="2"/>
  </si>
  <si>
    <t>B)実績単価適用</t>
    <rPh sb="2" eb="6">
      <t>ジッセキタンカ</t>
    </rPh>
    <rPh sb="6" eb="8">
      <t>テキヨウ</t>
    </rPh>
    <phoneticPr fontId="2"/>
  </si>
  <si>
    <t>無
（出向）</t>
    <rPh sb="0" eb="1">
      <t>ナ</t>
    </rPh>
    <rPh sb="3" eb="5">
      <t>シュッコウ</t>
    </rPh>
    <phoneticPr fontId="2"/>
  </si>
  <si>
    <t>研究員B</t>
    <rPh sb="0" eb="3">
      <t>ケンキュウイン</t>
    </rPh>
    <phoneticPr fontId="2"/>
  </si>
  <si>
    <t>（補助員）</t>
    <rPh sb="1" eb="3">
      <t>ホジョ</t>
    </rPh>
    <rPh sb="3" eb="4">
      <t>イン</t>
    </rPh>
    <phoneticPr fontId="2"/>
  </si>
  <si>
    <t>技術補佐員C</t>
    <rPh sb="0" eb="2">
      <t>ギジュツ</t>
    </rPh>
    <rPh sb="2" eb="5">
      <t>ホサイン</t>
    </rPh>
    <phoneticPr fontId="2"/>
  </si>
  <si>
    <t>雇用契約単価</t>
    <rPh sb="0" eb="2">
      <t>コヨウ</t>
    </rPh>
    <rPh sb="2" eb="6">
      <t>ケイヤクタンカ</t>
    </rPh>
    <phoneticPr fontId="2"/>
  </si>
  <si>
    <t>（派遣費用）</t>
    <rPh sb="1" eb="3">
      <t>ハケン</t>
    </rPh>
    <rPh sb="3" eb="5">
      <t>ヒヨウ</t>
    </rPh>
    <phoneticPr fontId="2"/>
  </si>
  <si>
    <t>左欄（G列）の金額（千円）について下表（実施年別（推計））欄の該当する実施年に入力して下さい</t>
    <rPh sb="0" eb="2">
      <t>サラン</t>
    </rPh>
    <rPh sb="4" eb="5">
      <t>レツ</t>
    </rPh>
    <rPh sb="7" eb="9">
      <t>キンガク</t>
    </rPh>
    <rPh sb="10" eb="12">
      <t>センエン</t>
    </rPh>
    <rPh sb="17" eb="19">
      <t>カヒョウ</t>
    </rPh>
    <rPh sb="20" eb="24">
      <t>ジッシネンベツ</t>
    </rPh>
    <rPh sb="25" eb="27">
      <t>スイケイ</t>
    </rPh>
    <rPh sb="29" eb="30">
      <t>ラン</t>
    </rPh>
    <rPh sb="31" eb="33">
      <t>ガイトウ</t>
    </rPh>
    <rPh sb="35" eb="38">
      <t>ジッシネン</t>
    </rPh>
    <rPh sb="39" eb="41">
      <t>ニュウリョク</t>
    </rPh>
    <rPh sb="43" eb="44">
      <t>クダ</t>
    </rPh>
    <phoneticPr fontId="2"/>
  </si>
  <si>
    <t>無
（契約）</t>
    <rPh sb="0" eb="1">
      <t>ナシ</t>
    </rPh>
    <rPh sb="3" eb="5">
      <t>ケイヤク</t>
    </rPh>
    <phoneticPr fontId="2"/>
  </si>
  <si>
    <t>特殊技能派遣者D</t>
    <rPh sb="0" eb="2">
      <t>トクシュ</t>
    </rPh>
    <rPh sb="2" eb="4">
      <t>ギノウ</t>
    </rPh>
    <rPh sb="4" eb="7">
      <t>ハケンシャ</t>
    </rPh>
    <phoneticPr fontId="2"/>
  </si>
  <si>
    <t>見積書単価（税抜）適用</t>
    <rPh sb="0" eb="3">
      <t>ミツモリショ</t>
    </rPh>
    <rPh sb="3" eb="5">
      <t>タンカ</t>
    </rPh>
    <rPh sb="6" eb="8">
      <t>ゼイヌキ</t>
    </rPh>
    <rPh sb="9" eb="11">
      <t>テキヨウ</t>
    </rPh>
    <phoneticPr fontId="2"/>
  </si>
  <si>
    <t>※非（不）課税分</t>
    <phoneticPr fontId="2"/>
  </si>
  <si>
    <t>　（中項目）謝金</t>
    <rPh sb="2" eb="5">
      <t>チュウコウモク</t>
    </rPh>
    <rPh sb="6" eb="8">
      <t>シャキン</t>
    </rPh>
    <phoneticPr fontId="2"/>
  </si>
  <si>
    <t>氏名</t>
    <rPh sb="0" eb="2">
      <t>シメイ</t>
    </rPh>
    <phoneticPr fontId="2"/>
  </si>
  <si>
    <t>用務等</t>
    <rPh sb="0" eb="3">
      <t>ヨウムトウ</t>
    </rPh>
    <phoneticPr fontId="2"/>
  </si>
  <si>
    <t>回数</t>
    <rPh sb="0" eb="2">
      <t>カイスウ</t>
    </rPh>
    <phoneticPr fontId="2"/>
  </si>
  <si>
    <t>（記載例）
宇部　宙</t>
    <rPh sb="1" eb="4">
      <t>キサイレイ</t>
    </rPh>
    <rPh sb="6" eb="8">
      <t>ウベ</t>
    </rPh>
    <rPh sb="9" eb="10">
      <t>チュウ</t>
    </rPh>
    <phoneticPr fontId="2"/>
  </si>
  <si>
    <t>○○検討会出席</t>
    <rPh sb="2" eb="5">
      <t>ケントウカイ</t>
    </rPh>
    <rPh sb="5" eb="7">
      <t>シュッセキ</t>
    </rPh>
    <phoneticPr fontId="2"/>
  </si>
  <si>
    <t>（所属）□□大学教授</t>
    <rPh sb="1" eb="3">
      <t>ショゾク</t>
    </rPh>
    <rPh sb="6" eb="8">
      <t>ダイガク</t>
    </rPh>
    <rPh sb="8" eb="10">
      <t>キョウジュ</t>
    </rPh>
    <phoneticPr fontId="2"/>
  </si>
  <si>
    <t>（記載例）
航空　匠</t>
    <rPh sb="1" eb="3">
      <t>キサイ</t>
    </rPh>
    <rPh sb="3" eb="4">
      <t>レイ</t>
    </rPh>
    <rPh sb="6" eb="8">
      <t>コウクウ</t>
    </rPh>
    <rPh sb="9" eb="10">
      <t>タクミ</t>
    </rPh>
    <phoneticPr fontId="2"/>
  </si>
  <si>
    <t>▲▲技術に関する助言（協力者）</t>
    <rPh sb="2" eb="4">
      <t>ギジュツ</t>
    </rPh>
    <rPh sb="5" eb="6">
      <t>カン</t>
    </rPh>
    <rPh sb="8" eb="10">
      <t>ジョゲン</t>
    </rPh>
    <rPh sb="11" eb="13">
      <t>キョウリョク</t>
    </rPh>
    <rPh sb="13" eb="14">
      <t>シャ</t>
    </rPh>
    <phoneticPr fontId="2"/>
  </si>
  <si>
    <t>（所属）▽▽研究所長</t>
    <rPh sb="1" eb="3">
      <t>ショゾク</t>
    </rPh>
    <rPh sb="6" eb="9">
      <t>ケンキュウショ</t>
    </rPh>
    <rPh sb="9" eb="10">
      <t>チョウ</t>
    </rPh>
    <phoneticPr fontId="2"/>
  </si>
  <si>
    <t>（大項目）旅費</t>
    <rPh sb="1" eb="4">
      <t>ダイコウモク</t>
    </rPh>
    <rPh sb="5" eb="7">
      <t>リョヒ</t>
    </rPh>
    <phoneticPr fontId="2"/>
  </si>
  <si>
    <t>　（中項目）旅費</t>
    <rPh sb="2" eb="5">
      <t>チュウコウモク</t>
    </rPh>
    <rPh sb="6" eb="8">
      <t>リョヒ</t>
    </rPh>
    <phoneticPr fontId="2"/>
  </si>
  <si>
    <t>用務先</t>
    <rPh sb="0" eb="3">
      <t>ヨウムサキ</t>
    </rPh>
    <phoneticPr fontId="2"/>
  </si>
  <si>
    <t>金　額
（円）</t>
    <phoneticPr fontId="2"/>
  </si>
  <si>
    <t>【国内旅費】</t>
    <rPh sb="1" eb="5">
      <t>コクナイリョヒ</t>
    </rPh>
    <phoneticPr fontId="2"/>
  </si>
  <si>
    <t>（記載例）
宇部　宙 ほか２名</t>
    <rPh sb="1" eb="4">
      <t>キサイレイ</t>
    </rPh>
    <rPh sb="6" eb="8">
      <t>ウベ</t>
    </rPh>
    <rPh sb="9" eb="10">
      <t>チュウ</t>
    </rPh>
    <rPh sb="14" eb="15">
      <t>メイ</t>
    </rPh>
    <phoneticPr fontId="2"/>
  </si>
  <si>
    <t>○○検討会出席（３名×５回）</t>
    <rPh sb="2" eb="5">
      <t>ケントウカイ</t>
    </rPh>
    <rPh sb="5" eb="7">
      <t>シュッセキ</t>
    </rPh>
    <rPh sb="9" eb="10">
      <t>メイ</t>
    </rPh>
    <rPh sb="12" eb="13">
      <t>カイ</t>
    </rPh>
    <phoneticPr fontId="2"/>
  </si>
  <si>
    <t>●●会館（東京都）</t>
    <rPh sb="2" eb="4">
      <t>カイカン</t>
    </rPh>
    <rPh sb="5" eb="8">
      <t>トウキョウト</t>
    </rPh>
    <phoneticPr fontId="2"/>
  </si>
  <si>
    <t>（記載例）
（研究者等の氏名）</t>
    <rPh sb="1" eb="3">
      <t>キサイ</t>
    </rPh>
    <rPh sb="3" eb="4">
      <t>レイ</t>
    </rPh>
    <rPh sb="7" eb="10">
      <t>ケンキュウシャ</t>
    </rPh>
    <rPh sb="10" eb="11">
      <t>トウ</t>
    </rPh>
    <rPh sb="12" eb="14">
      <t>シメイ</t>
    </rPh>
    <phoneticPr fontId="2"/>
  </si>
  <si>
    <t>▲▲技術に関する指導・助言
（協力者）航空　匠教授</t>
    <rPh sb="2" eb="4">
      <t>ギジュツ</t>
    </rPh>
    <rPh sb="5" eb="6">
      <t>カン</t>
    </rPh>
    <rPh sb="8" eb="10">
      <t>シドウ</t>
    </rPh>
    <rPh sb="11" eb="13">
      <t>ジョゲン</t>
    </rPh>
    <rPh sb="15" eb="17">
      <t>キョウリョク</t>
    </rPh>
    <rPh sb="17" eb="18">
      <t>シャ</t>
    </rPh>
    <rPh sb="19" eb="21">
      <t>コウクウ</t>
    </rPh>
    <rPh sb="22" eb="23">
      <t>タクミ</t>
    </rPh>
    <rPh sb="23" eb="25">
      <t>キョウジュ</t>
    </rPh>
    <phoneticPr fontId="2"/>
  </si>
  <si>
    <t>▽▽研究所</t>
    <rPh sb="2" eb="4">
      <t>ケンキュウ</t>
    </rPh>
    <rPh sb="4" eb="5">
      <t>ショ</t>
    </rPh>
    <phoneticPr fontId="2"/>
  </si>
  <si>
    <t>【外国旅費】</t>
    <rPh sb="1" eb="5">
      <t>ガイコクリョヒ</t>
    </rPh>
    <phoneticPr fontId="2"/>
  </si>
  <si>
    <t>（記載例）
（研究者等の氏名）</t>
    <rPh sb="1" eb="4">
      <t>キサイレイ</t>
    </rPh>
    <rPh sb="7" eb="11">
      <t>ケンキュウシャトウ</t>
    </rPh>
    <rPh sb="12" eb="14">
      <t>シメイ</t>
    </rPh>
    <phoneticPr fontId="2"/>
  </si>
  <si>
    <t>ダボス会議の参加</t>
    <rPh sb="3" eb="5">
      <t>カイギ</t>
    </rPh>
    <rPh sb="6" eb="8">
      <t>サンカ</t>
    </rPh>
    <phoneticPr fontId="2"/>
  </si>
  <si>
    <t>スイス</t>
    <phoneticPr fontId="2"/>
  </si>
  <si>
    <t>２年目に予定
うち、非課税取引2,202千円</t>
    <rPh sb="1" eb="3">
      <t>ネンメ</t>
    </rPh>
    <rPh sb="4" eb="6">
      <t>ヨテイ</t>
    </rPh>
    <rPh sb="10" eb="13">
      <t>ヒカゼイ</t>
    </rPh>
    <rPh sb="13" eb="15">
      <t>トリヒキ</t>
    </rPh>
    <rPh sb="20" eb="22">
      <t>センエン</t>
    </rPh>
    <phoneticPr fontId="2"/>
  </si>
  <si>
    <t>計</t>
    <rPh sb="0" eb="1">
      <t>ケイ</t>
    </rPh>
    <phoneticPr fontId="2"/>
  </si>
  <si>
    <t>（大項目）その他</t>
    <rPh sb="1" eb="4">
      <t>ダイコウモク</t>
    </rPh>
    <rPh sb="7" eb="8">
      <t>タ</t>
    </rPh>
    <phoneticPr fontId="2"/>
  </si>
  <si>
    <t>　（中項目）外注費</t>
    <rPh sb="2" eb="5">
      <t>チュウコウモク</t>
    </rPh>
    <rPh sb="6" eb="9">
      <t>ガイチュウヒ</t>
    </rPh>
    <phoneticPr fontId="2"/>
  </si>
  <si>
    <t>件　名</t>
    <rPh sb="0" eb="1">
      <t>ケン</t>
    </rPh>
    <rPh sb="2" eb="3">
      <t>ナ</t>
    </rPh>
    <phoneticPr fontId="2"/>
  </si>
  <si>
    <t>摘　要</t>
    <rPh sb="0" eb="1">
      <t>テキ</t>
    </rPh>
    <rPh sb="2" eb="3">
      <t>ヨウ</t>
    </rPh>
    <phoneticPr fontId="2"/>
  </si>
  <si>
    <t>（記載例）
●●の動向にかかる調査費用</t>
    <rPh sb="1" eb="4">
      <t>キサイレイ</t>
    </rPh>
    <rPh sb="9" eb="11">
      <t>ドウコウ</t>
    </rPh>
    <rPh sb="15" eb="17">
      <t>チョウサ</t>
    </rPh>
    <rPh sb="17" eb="19">
      <t>ヒヨウ</t>
    </rPh>
    <phoneticPr fontId="2"/>
  </si>
  <si>
    <t>技術開発項目1-●における○○の海外調査</t>
    <rPh sb="0" eb="4">
      <t>ギジュツカイハツ</t>
    </rPh>
    <rPh sb="4" eb="6">
      <t>コウモク</t>
    </rPh>
    <rPh sb="16" eb="18">
      <t>カイガイ</t>
    </rPh>
    <rPh sb="18" eb="20">
      <t>チョウサ</t>
    </rPh>
    <phoneticPr fontId="2"/>
  </si>
  <si>
    <t>2026年10月頃発注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</si>
  <si>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▲▲＆■Co.（米国）を想定</t>
    <phoneticPr fontId="2"/>
  </si>
  <si>
    <t>　（中項目）印刷製本費</t>
    <rPh sb="2" eb="5">
      <t>チュウコウモク</t>
    </rPh>
    <rPh sb="6" eb="11">
      <t>インサツセイホンヒ</t>
    </rPh>
    <phoneticPr fontId="2"/>
  </si>
  <si>
    <t>（記載例）
〇〇検討会報告資料</t>
    <rPh sb="1" eb="4">
      <t>キサイレイ</t>
    </rPh>
    <rPh sb="8" eb="11">
      <t>ケントウカイ</t>
    </rPh>
    <rPh sb="11" eb="13">
      <t>ホウコク</t>
    </rPh>
    <rPh sb="13" eb="15">
      <t>シリョウ</t>
    </rPh>
    <phoneticPr fontId="2"/>
  </si>
  <si>
    <t>カラー100部</t>
    <rPh sb="6" eb="7">
      <t>ブ</t>
    </rPh>
    <phoneticPr fontId="2"/>
  </si>
  <si>
    <t>2026年11月頃発注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</si>
  <si>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　（中項目）会議費</t>
    <rPh sb="2" eb="5">
      <t>チュウコウモク</t>
    </rPh>
    <rPh sb="6" eb="9">
      <t>カイギヒ</t>
    </rPh>
    <phoneticPr fontId="2"/>
  </si>
  <si>
    <t>調達予定時期等</t>
    <rPh sb="0" eb="6">
      <t>チョウタツヨテイジキ</t>
    </rPh>
    <rPh sb="6" eb="7">
      <t>トウ</t>
    </rPh>
    <phoneticPr fontId="2"/>
  </si>
  <si>
    <t>（記載例）
〇〇検討会（公開）会場借料</t>
    <rPh sb="1" eb="4">
      <t>キサイレイ</t>
    </rPh>
    <rPh sb="8" eb="11">
      <t>ケントウカイ</t>
    </rPh>
    <rPh sb="12" eb="14">
      <t>コウカイ</t>
    </rPh>
    <rPh sb="15" eb="19">
      <t>カイジョウシャクリョウ</t>
    </rPh>
    <phoneticPr fontId="2"/>
  </si>
  <si>
    <t>●●会館（東京都）
　６H（時間）</t>
    <rPh sb="2" eb="4">
      <t>カイカン</t>
    </rPh>
    <rPh sb="5" eb="8">
      <t>トウキョウト</t>
    </rPh>
    <rPh sb="14" eb="16">
      <t>ジカン</t>
    </rPh>
    <phoneticPr fontId="2"/>
  </si>
  <si>
    <t>1年目：1回
2年目：2回
3年目：2回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</si>
  <si>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（記載例）
〇〇検討会（公開）飲物代</t>
    <rPh sb="1" eb="4">
      <t>キサイレイ</t>
    </rPh>
    <rPh sb="8" eb="11">
      <t>ケントウカイ</t>
    </rPh>
    <rPh sb="12" eb="14">
      <t>コウカイ</t>
    </rPh>
    <rPh sb="15" eb="18">
      <t>ノミモノダイ</t>
    </rPh>
    <phoneticPr fontId="2"/>
  </si>
  <si>
    <t>メイン８＋５名
午前、昼食、午後の3回</t>
    <rPh sb="6" eb="7">
      <t>メイ</t>
    </rPh>
    <rPh sb="8" eb="10">
      <t>ゴゼン</t>
    </rPh>
    <rPh sb="11" eb="13">
      <t>チュウショク</t>
    </rPh>
    <rPh sb="14" eb="16">
      <t>ゴゴ</t>
    </rPh>
    <rPh sb="18" eb="19">
      <t>カイ</t>
    </rPh>
    <phoneticPr fontId="2"/>
  </si>
  <si>
    <t>同上</t>
    <rPh sb="0" eb="2">
      <t>ドウジョウ</t>
    </rPh>
    <phoneticPr fontId="2"/>
  </si>
  <si>
    <t>（記載例）
〇〇検討会（公開）弁当代</t>
    <rPh sb="1" eb="4">
      <t>キサイレイ</t>
    </rPh>
    <rPh sb="8" eb="11">
      <t>ケントウカイ</t>
    </rPh>
    <rPh sb="12" eb="14">
      <t>コウカイ</t>
    </rPh>
    <rPh sb="15" eb="18">
      <t>ベントウダイ</t>
    </rPh>
    <phoneticPr fontId="2"/>
  </si>
  <si>
    <t>（1回あたり）
検討会メンバー8人＋5人</t>
    <rPh sb="2" eb="3">
      <t>カイ</t>
    </rPh>
    <rPh sb="8" eb="11">
      <t>ケントウカイ</t>
    </rPh>
    <rPh sb="16" eb="17">
      <t>ニン</t>
    </rPh>
    <rPh sb="19" eb="20">
      <t>ニン</t>
    </rPh>
    <phoneticPr fontId="2"/>
  </si>
  <si>
    <t>（記載例）
〇〇検討会（非公開）飲物代</t>
    <rPh sb="1" eb="4">
      <t>キサイレイ</t>
    </rPh>
    <rPh sb="8" eb="11">
      <t>ケントウカイ</t>
    </rPh>
    <rPh sb="12" eb="15">
      <t>ヒコウカイ</t>
    </rPh>
    <rPh sb="16" eb="19">
      <t>ノミモノダイ</t>
    </rPh>
    <phoneticPr fontId="2"/>
  </si>
  <si>
    <t>10回/3年
（メイン８＋その他８）</t>
    <rPh sb="2" eb="3">
      <t>カイ</t>
    </rPh>
    <rPh sb="5" eb="6">
      <t>ネン</t>
    </rPh>
    <rPh sb="15" eb="16">
      <t>タ</t>
    </rPh>
    <phoneticPr fontId="2"/>
  </si>
  <si>
    <t>１年目：2回
2年目：４回
3年目：4回</t>
    <rPh sb="1" eb="3">
      <t>ネンメ</t>
    </rPh>
    <rPh sb="5" eb="6">
      <t>カイ</t>
    </rPh>
    <rPh sb="8" eb="10">
      <t>ネンメ</t>
    </rPh>
    <rPh sb="12" eb="13">
      <t>カイ</t>
    </rPh>
    <rPh sb="15" eb="17">
      <t>ネンメ</t>
    </rPh>
    <rPh sb="19" eb="20">
      <t>カイ</t>
    </rPh>
    <phoneticPr fontId="2"/>
  </si>
  <si>
    <t>うち、軽減税率対象99千円</t>
    <rPh sb="3" eb="7">
      <t>ケイゲンゼイリツ</t>
    </rPh>
    <rPh sb="7" eb="9">
      <t>タイショウ</t>
    </rPh>
    <phoneticPr fontId="2"/>
  </si>
  <si>
    <t>　（中項目）通信運搬費</t>
    <rPh sb="2" eb="5">
      <t>チュウコウモク</t>
    </rPh>
    <rPh sb="6" eb="11">
      <t>ツウシンウンパンヒ</t>
    </rPh>
    <phoneticPr fontId="2"/>
  </si>
  <si>
    <t>（記載例）
連携機関への小型機器の貸与送付</t>
    <rPh sb="1" eb="4">
      <t>キサイレイ</t>
    </rPh>
    <rPh sb="6" eb="8">
      <t>レンケイ</t>
    </rPh>
    <rPh sb="8" eb="10">
      <t>キカン</t>
    </rPh>
    <rPh sb="12" eb="16">
      <t>コガタキキ</t>
    </rPh>
    <rPh sb="17" eb="19">
      <t>タイヨ</t>
    </rPh>
    <rPh sb="19" eb="21">
      <t>ソウフ</t>
    </rPh>
    <phoneticPr fontId="2"/>
  </si>
  <si>
    <t>（宅配便）
連携機関：●●●大学</t>
    <rPh sb="1" eb="4">
      <t>タクハイビン</t>
    </rPh>
    <rPh sb="6" eb="10">
      <t>レンケイキカン</t>
    </rPh>
    <rPh sb="14" eb="16">
      <t>ダイガク</t>
    </rPh>
    <phoneticPr fontId="2"/>
  </si>
  <si>
    <t>貸出のとき</t>
    <rPh sb="0" eb="2">
      <t>カシダシ</t>
    </rPh>
    <phoneticPr fontId="2"/>
  </si>
  <si>
    <t>２年目及び３年目</t>
    <rPh sb="1" eb="3">
      <t>ネンメ</t>
    </rPh>
    <rPh sb="3" eb="4">
      <t>オヨ</t>
    </rPh>
    <rPh sb="6" eb="8">
      <t>ネンメ</t>
    </rPh>
    <phoneticPr fontId="2"/>
  </si>
  <si>
    <t>（記載例）
試験現場への大型機器類の輸送（往復）</t>
    <rPh sb="1" eb="4">
      <t>キサイレイ</t>
    </rPh>
    <rPh sb="6" eb="8">
      <t>シケン</t>
    </rPh>
    <rPh sb="8" eb="10">
      <t>ゲンバ</t>
    </rPh>
    <rPh sb="12" eb="14">
      <t>オオガタ</t>
    </rPh>
    <rPh sb="14" eb="17">
      <t>キキルイ</t>
    </rPh>
    <rPh sb="18" eb="20">
      <t>ユソウ</t>
    </rPh>
    <rPh sb="21" eb="23">
      <t>オウフク</t>
    </rPh>
    <phoneticPr fontId="2"/>
  </si>
  <si>
    <t>輸送保険込み</t>
    <rPh sb="0" eb="4">
      <t>ユソウホケン</t>
    </rPh>
    <rPh sb="4" eb="5">
      <t>コ</t>
    </rPh>
    <phoneticPr fontId="2"/>
  </si>
  <si>
    <t>試験実施のとき</t>
    <rPh sb="0" eb="4">
      <t>シケンジッシ</t>
    </rPh>
    <phoneticPr fontId="2"/>
  </si>
  <si>
    <t>３年目</t>
    <rPh sb="1" eb="3">
      <t>ネンメ</t>
    </rPh>
    <phoneticPr fontId="2"/>
  </si>
  <si>
    <t>（記載例）
試料の送付</t>
    <rPh sb="1" eb="4">
      <t>キサイレイ</t>
    </rPh>
    <rPh sb="6" eb="8">
      <t>シリョウ</t>
    </rPh>
    <rPh sb="9" eb="11">
      <t>ソウフ</t>
    </rPh>
    <phoneticPr fontId="2"/>
  </si>
  <si>
    <t>連携機関への定期送付</t>
    <rPh sb="0" eb="2">
      <t>レンケイ</t>
    </rPh>
    <rPh sb="2" eb="4">
      <t>キカン</t>
    </rPh>
    <rPh sb="6" eb="10">
      <t>テイキソウフ</t>
    </rPh>
    <phoneticPr fontId="2"/>
  </si>
  <si>
    <t>試験実施のとき</t>
    <phoneticPr fontId="2"/>
  </si>
  <si>
    <t>各年定期</t>
    <rPh sb="0" eb="2">
      <t>カクネン</t>
    </rPh>
    <rPh sb="2" eb="4">
      <t>テイキ</t>
    </rPh>
    <phoneticPr fontId="2"/>
  </si>
  <si>
    <t>　（中項目）光熱水料</t>
    <rPh sb="2" eb="5">
      <t>チュウコウモク</t>
    </rPh>
    <rPh sb="6" eb="10">
      <t>コウネツスイリョウ</t>
    </rPh>
    <phoneticPr fontId="2"/>
  </si>
  <si>
    <t>（記載例）
研究室業務用電気代</t>
    <rPh sb="1" eb="4">
      <t>キサイレイ</t>
    </rPh>
    <rPh sb="6" eb="9">
      <t>ケンキュウシツ</t>
    </rPh>
    <rPh sb="9" eb="12">
      <t>ギョウムヨウ</t>
    </rPh>
    <rPh sb="12" eb="15">
      <t>デンキダイ</t>
    </rPh>
    <phoneticPr fontId="2"/>
  </si>
  <si>
    <t>個別メーター管理
（3年分）</t>
    <rPh sb="0" eb="2">
      <t>コベツ</t>
    </rPh>
    <rPh sb="6" eb="8">
      <t>カンリ</t>
    </rPh>
    <rPh sb="11" eb="13">
      <t>ネンブン</t>
    </rPh>
    <phoneticPr fontId="2"/>
  </si>
  <si>
    <t>業務開始から終了まで</t>
    <rPh sb="0" eb="4">
      <t>ギョウムカイシ</t>
    </rPh>
    <rPh sb="6" eb="8">
      <t>シュウリョウ</t>
    </rPh>
    <phoneticPr fontId="2"/>
  </si>
  <si>
    <t>（記載例）
研究室業務用水道代</t>
    <rPh sb="1" eb="4">
      <t>キサイレイ</t>
    </rPh>
    <rPh sb="6" eb="9">
      <t>ケンキュウシツ</t>
    </rPh>
    <rPh sb="9" eb="12">
      <t>ギョウムヨウ</t>
    </rPh>
    <rPh sb="12" eb="14">
      <t>スイドウ</t>
    </rPh>
    <rPh sb="14" eb="15">
      <t>ダイ</t>
    </rPh>
    <phoneticPr fontId="2"/>
  </si>
  <si>
    <t>研究室全体の按分
（３年分）</t>
    <rPh sb="0" eb="3">
      <t>ケンキュウシツ</t>
    </rPh>
    <rPh sb="3" eb="5">
      <t>ゼンタイ</t>
    </rPh>
    <rPh sb="6" eb="8">
      <t>アンブン</t>
    </rPh>
    <rPh sb="11" eb="13">
      <t>ネンブン</t>
    </rPh>
    <phoneticPr fontId="2"/>
  </si>
  <si>
    <t>（記載例）
研究試料保管用重油</t>
    <rPh sb="1" eb="4">
      <t>キサイレイ</t>
    </rPh>
    <rPh sb="6" eb="8">
      <t>ケンキュウ</t>
    </rPh>
    <rPh sb="8" eb="10">
      <t>シリョウ</t>
    </rPh>
    <rPh sb="10" eb="12">
      <t>ホカン</t>
    </rPh>
    <rPh sb="12" eb="13">
      <t>ヨウ</t>
    </rPh>
    <rPh sb="13" eb="15">
      <t>ジュウユ</t>
    </rPh>
    <phoneticPr fontId="2"/>
  </si>
  <si>
    <t>使用する研究室の数から按分（３年分）</t>
    <rPh sb="0" eb="2">
      <t>シヨウ</t>
    </rPh>
    <rPh sb="4" eb="7">
      <t>ケンキュウシツ</t>
    </rPh>
    <rPh sb="8" eb="9">
      <t>カズ</t>
    </rPh>
    <rPh sb="11" eb="13">
      <t>アンブン</t>
    </rPh>
    <rPh sb="15" eb="17">
      <t>ネンブン</t>
    </rPh>
    <phoneticPr fontId="2"/>
  </si>
  <si>
    <t>冬季（11月～2月頃）</t>
    <rPh sb="0" eb="2">
      <t>トウキ</t>
    </rPh>
    <rPh sb="5" eb="6">
      <t>ガツ</t>
    </rPh>
    <rPh sb="8" eb="9">
      <t>ガツ</t>
    </rPh>
    <rPh sb="9" eb="10">
      <t>コロ</t>
    </rPh>
    <phoneticPr fontId="2"/>
  </si>
  <si>
    <t>単価（千円）</t>
    <rPh sb="0" eb="2">
      <t>タンカ</t>
    </rPh>
    <rPh sb="3" eb="5">
      <t>センエン</t>
    </rPh>
    <phoneticPr fontId="2"/>
  </si>
  <si>
    <t>金　額
（税込：千円）</t>
    <rPh sb="0" eb="1">
      <t>キン</t>
    </rPh>
    <rPh sb="2" eb="3">
      <t>ガク</t>
    </rPh>
    <rPh sb="5" eb="7">
      <t>ゼイコミ</t>
    </rPh>
    <rPh sb="8" eb="10">
      <t>センエン</t>
    </rPh>
    <phoneticPr fontId="2"/>
  </si>
  <si>
    <t>（補助）
税込/税抜</t>
    <rPh sb="1" eb="3">
      <t>ホジョ</t>
    </rPh>
    <rPh sb="5" eb="7">
      <t>ゼイコミ</t>
    </rPh>
    <rPh sb="8" eb="10">
      <t>ゼイヌ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</si>
  <si>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 xml:space="preserve">（記載例）
</t>
    </r>
    <r>
      <rPr>
        <sz val="11"/>
        <color theme="1"/>
        <rFont val="游ゴシック"/>
        <family val="2"/>
        <charset val="128"/>
        <scheme val="minor"/>
      </rPr>
      <t>国内衛星打上げ</t>
    </r>
    <rPh sb="1" eb="4">
      <t>キサイレイ</t>
    </rPh>
    <rPh sb="6" eb="8">
      <t>コクナイ</t>
    </rPh>
    <rPh sb="8" eb="10">
      <t>エイセイ</t>
    </rPh>
    <rPh sb="10" eb="12">
      <t>ウチア</t>
    </rPh>
    <phoneticPr fontId="2"/>
  </si>
  <si>
    <t>衛星打上げ費用</t>
    <rPh sb="0" eb="2">
      <t>エイセイ</t>
    </rPh>
    <rPh sb="2" eb="4">
      <t>ウチア</t>
    </rPh>
    <rPh sb="5" eb="7">
      <t>ヒヨウ</t>
    </rPh>
    <phoneticPr fontId="2"/>
  </si>
  <si>
    <t>2024年10月頃発注</t>
    <rPh sb="4" eb="5">
      <t>ネン</t>
    </rPh>
    <rPh sb="7" eb="8">
      <t>ガツ</t>
    </rPh>
    <rPh sb="8" eb="9">
      <t>コロ</t>
    </rPh>
    <rPh sb="9" eb="11">
      <t>ハッチュウ</t>
    </rPh>
    <phoneticPr fontId="2"/>
  </si>
  <si>
    <t>　（中項目）その他（諸経費）</t>
    <rPh sb="2" eb="5">
      <t>チュウコウモク</t>
    </rPh>
    <rPh sb="8" eb="9">
      <t>タ</t>
    </rPh>
    <rPh sb="10" eb="13">
      <t>ショケイヒ</t>
    </rPh>
    <phoneticPr fontId="2"/>
  </si>
  <si>
    <t>（記載例）
研究業務用携帯PC</t>
    <rPh sb="1" eb="4">
      <t>キサイレイ</t>
    </rPh>
    <rPh sb="6" eb="10">
      <t>ケンキュウギョウム</t>
    </rPh>
    <rPh sb="10" eb="11">
      <t>ヨウ</t>
    </rPh>
    <rPh sb="11" eb="13">
      <t>ケイタイ</t>
    </rPh>
    <phoneticPr fontId="2"/>
  </si>
  <si>
    <t>（リース：3年分）</t>
    <rPh sb="6" eb="8">
      <t>ネンブン</t>
    </rPh>
    <phoneticPr fontId="2"/>
  </si>
  <si>
    <t>（記載例）
学会参加費</t>
    <rPh sb="1" eb="4">
      <t>キサイレイ</t>
    </rPh>
    <rPh sb="6" eb="11">
      <t>ガッカイサンカヒ</t>
    </rPh>
    <phoneticPr fontId="2"/>
  </si>
  <si>
    <t>研究者２名
（◆◆◆学会年次大会）</t>
    <rPh sb="0" eb="3">
      <t>ケンキュウシャ</t>
    </rPh>
    <rPh sb="4" eb="5">
      <t>メイ</t>
    </rPh>
    <rPh sb="10" eb="12">
      <t>ガッカイ</t>
    </rPh>
    <rPh sb="12" eb="16">
      <t>ネンジタイカイ</t>
    </rPh>
    <phoneticPr fontId="2"/>
  </si>
  <si>
    <t>本事業に関係する内容についてのみ按分計上。レセプション、バンケット等の費用を除く</t>
    <rPh sb="18" eb="20">
      <t>ケイジョウ</t>
    </rPh>
    <rPh sb="33" eb="34">
      <t>トウ</t>
    </rPh>
    <rPh sb="35" eb="37">
      <t>ヒヨウ</t>
    </rPh>
    <rPh sb="38" eb="39">
      <t>ノゾ</t>
    </rPh>
    <phoneticPr fontId="2"/>
  </si>
  <si>
    <t>（記載例）
保険料</t>
    <rPh sb="1" eb="4">
      <t>キサイレイ</t>
    </rPh>
    <rPh sb="6" eb="9">
      <t>ホケンリョウ</t>
    </rPh>
    <phoneticPr fontId="2"/>
  </si>
  <si>
    <t>打上げ保険
（2回分）</t>
    <rPh sb="0" eb="2">
      <t>ウチア</t>
    </rPh>
    <rPh sb="3" eb="5">
      <t>ホケン</t>
    </rPh>
    <rPh sb="8" eb="9">
      <t>カイ</t>
    </rPh>
    <rPh sb="9" eb="10">
      <t>ブン</t>
    </rPh>
    <phoneticPr fontId="2"/>
  </si>
  <si>
    <t>打上げ1回目：202y/m、打上げ2回目：202y/m</t>
    <rPh sb="0" eb="2">
      <t>ウチア</t>
    </rPh>
    <rPh sb="4" eb="6">
      <t>カイメ</t>
    </rPh>
    <phoneticPr fontId="2"/>
  </si>
  <si>
    <t>※代表機関の経費内訳の場合のみ記載（連携機関の場合はこのシートは記載不要）</t>
    <rPh sb="1" eb="5">
      <t>ダイヒョウキカン</t>
    </rPh>
    <rPh sb="6" eb="10">
      <t>ケイヒウチワケ</t>
    </rPh>
    <rPh sb="11" eb="13">
      <t>バアイ</t>
    </rPh>
    <rPh sb="15" eb="17">
      <t>キサイ</t>
    </rPh>
    <rPh sb="18" eb="22">
      <t>レンケイキカン</t>
    </rPh>
    <rPh sb="23" eb="25">
      <t>バアイ</t>
    </rPh>
    <rPh sb="32" eb="36">
      <t>キサイフヨウ</t>
    </rPh>
    <phoneticPr fontId="2"/>
  </si>
  <si>
    <t>　【総括表】</t>
    <rPh sb="2" eb="5">
      <t>ソウカツヒョウ</t>
    </rPh>
    <phoneticPr fontId="2"/>
  </si>
  <si>
    <t>　年度別/実施機関別　経費内訳　　　　　　　　　　　　　　　　　</t>
    <rPh sb="1" eb="4">
      <t>ネンドベツ</t>
    </rPh>
    <rPh sb="5" eb="7">
      <t>ジッシ</t>
    </rPh>
    <rPh sb="7" eb="10">
      <t>キカンベツ</t>
    </rPh>
    <rPh sb="11" eb="15">
      <t>ケイヒウチワケ</t>
    </rPh>
    <phoneticPr fontId="2"/>
  </si>
  <si>
    <t>実施機関名</t>
    <rPh sb="0" eb="2">
      <t>ジッシ</t>
    </rPh>
    <rPh sb="2" eb="4">
      <t>キカン</t>
    </rPh>
    <rPh sb="4" eb="5">
      <t>メイ</t>
    </rPh>
    <phoneticPr fontId="2"/>
  </si>
  <si>
    <t>事業費　計</t>
    <rPh sb="0" eb="3">
      <t>ジギョウヒ</t>
    </rPh>
    <rPh sb="4" eb="5">
      <t>ケイ</t>
    </rPh>
    <phoneticPr fontId="2"/>
  </si>
  <si>
    <t>代表機関</t>
    <rPh sb="0" eb="4">
      <t>ダイヒョウキカン</t>
    </rPh>
    <phoneticPr fontId="2"/>
  </si>
  <si>
    <t>代表機関名</t>
    <rPh sb="0" eb="5">
      <t>ダイヒョウキカンメイ</t>
    </rPh>
    <phoneticPr fontId="2"/>
  </si>
  <si>
    <t>連携機関１</t>
    <rPh sb="0" eb="4">
      <t>レンケイキカン</t>
    </rPh>
    <phoneticPr fontId="2"/>
  </si>
  <si>
    <t>A大学</t>
    <rPh sb="1" eb="3">
      <t>ダイガク</t>
    </rPh>
    <phoneticPr fontId="2"/>
  </si>
  <si>
    <t>連携機関２</t>
    <rPh sb="0" eb="4">
      <t>レンケイキカン</t>
    </rPh>
    <phoneticPr fontId="2"/>
  </si>
  <si>
    <t>B企業</t>
    <rPh sb="1" eb="3">
      <t>キギョウ</t>
    </rPh>
    <phoneticPr fontId="2"/>
  </si>
  <si>
    <t>連携機関３</t>
    <rPh sb="0" eb="4">
      <t>レンケイキカン</t>
    </rPh>
    <phoneticPr fontId="2"/>
  </si>
  <si>
    <t>連携機関４</t>
    <rPh sb="0" eb="4">
      <t>レンケイキカン</t>
    </rPh>
    <phoneticPr fontId="2"/>
  </si>
  <si>
    <t>連携機関5</t>
    <rPh sb="0" eb="4">
      <t>レンケイキカン</t>
    </rPh>
    <phoneticPr fontId="2"/>
  </si>
  <si>
    <t>連携機関６</t>
    <rPh sb="0" eb="4">
      <t>レンケイキカン</t>
    </rPh>
    <phoneticPr fontId="2"/>
  </si>
  <si>
    <t>連携機関７</t>
    <rPh sb="0" eb="4">
      <t>レンケイキカン</t>
    </rPh>
    <phoneticPr fontId="2"/>
  </si>
  <si>
    <t>連携機関８</t>
    <rPh sb="0" eb="4">
      <t>レンケイキカン</t>
    </rPh>
    <phoneticPr fontId="2"/>
  </si>
  <si>
    <t>連携機関９</t>
    <rPh sb="0" eb="4">
      <t>レンケイキカン</t>
    </rPh>
    <phoneticPr fontId="2"/>
  </si>
  <si>
    <t>セルに、入力してください</t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</si>
</sst>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;[Red]\-#,##0.000"/>
    <numFmt numFmtId="177" formatCode="General&quot;年度&quot;"/>
    <numFmt numFmtId="178" formatCode="General&quot;年&quot;&quot;度&quot;"/>
    <numFmt numFmtId="179" formatCode="&quot;委託比率 &quot;0.00%"/>
    <numFmt numFmtId="180" formatCode="&quot;A×&quot;0.0%&quot;&quot;"/>
    <numFmt numFmtId="181" formatCode="0&quot;年&quot;&quot;度&quot;"/>
  </numFmts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  <font>
      <b/>
      <sz val="18"/>
      <color rgb="FFFF0000"/>
      <name val="HGPｺﾞｼｯｸM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4"/>
      <name val="游ゴシック"/>
      <family val="3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9"/>
      <color rgb="FF0070C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3" tint="0.499984740745262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/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 style="thin">
        <color indexed="64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 diagonalUp="1">
      <left style="thin">
        <color auto="1"/>
      </left>
      <right/>
      <top style="dashed">
        <color auto="1"/>
      </top>
      <bottom/>
      <diagonal style="thin">
        <color auto="1"/>
      </diagonal>
    </border>
    <border diagonalUp="1">
      <left/>
      <right/>
      <top style="dashed">
        <color auto="1"/>
      </top>
      <bottom/>
      <diagonal style="thin">
        <color auto="1"/>
      </diagonal>
    </border>
    <border diagonalUp="1">
      <left/>
      <right style="thin">
        <color auto="1"/>
      </right>
      <top style="dashed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/>
      <top style="double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double">
        <color auto="1"/>
      </bottom>
      <diagonal style="thin">
        <color auto="1"/>
      </diagonal>
    </border>
    <border diagonalUp="1">
      <left/>
      <right/>
      <top style="medium">
        <color auto="1"/>
      </top>
      <bottom style="double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/>
      <top style="medium">
        <color auto="1"/>
      </top>
      <bottom style="dashed">
        <color auto="1"/>
      </bottom>
      <diagonal style="thin">
        <color auto="1"/>
      </diagonal>
    </border>
    <border diagonalUp="1">
      <left/>
      <right/>
      <top style="medium">
        <color auto="1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dashed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rgb="FF000000"/>
      </top>
      <bottom style="dashed">
        <color auto="1"/>
      </bottom>
      <diagonal style="thin">
        <color auto="1"/>
      </diagonal>
    </border>
    <border diagonalUp="1">
      <left/>
      <right/>
      <top style="thin">
        <color rgb="FF000000"/>
      </top>
      <bottom style="dashed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rgb="FF000000"/>
      </top>
      <bottom style="dashed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rgb="FF000000"/>
      </top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ashed">
        <color auto="1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indexed="64"/>
      </bottom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8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8" fontId="0" fillId="0" borderId="38" xfId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38" fontId="0" fillId="0" borderId="47" xfId="1" applyFont="1" applyBorder="1" applyAlignment="1">
      <alignment horizontal="center" vertical="center" wrapText="1"/>
    </xf>
    <xf numFmtId="38" fontId="0" fillId="0" borderId="50" xfId="1" applyFont="1" applyBorder="1" applyAlignment="1">
      <alignment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Border="1" applyAlignment="1">
      <alignment horizontal="right" vertical="center" wrapText="1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38" fontId="0" fillId="0" borderId="0" xfId="1" applyFont="1" applyFill="1">
      <alignment vertical="center"/>
    </xf>
    <xf numFmtId="0" fontId="9" fillId="0" borderId="0" xfId="0" applyFont="1">
      <alignment vertical="center"/>
    </xf>
    <xf numFmtId="38" fontId="7" fillId="3" borderId="55" xfId="1" applyFont="1" applyFill="1" applyBorder="1">
      <alignment vertical="center"/>
    </xf>
    <xf numFmtId="38" fontId="0" fillId="0" borderId="0" xfId="1" applyFont="1" applyBorder="1" applyAlignment="1">
      <alignment vertical="center" wrapText="1"/>
    </xf>
    <xf numFmtId="38" fontId="11" fillId="3" borderId="53" xfId="1" applyFont="1" applyFill="1" applyBorder="1" applyAlignment="1">
      <alignment horizontal="center" vertical="center" wrapText="1"/>
    </xf>
    <xf numFmtId="38" fontId="12" fillId="3" borderId="53" xfId="1" applyFont="1" applyFill="1" applyBorder="1">
      <alignment vertical="center"/>
    </xf>
    <xf numFmtId="38" fontId="0" fillId="3" borderId="11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38" fontId="16" fillId="3" borderId="53" xfId="1" applyFont="1" applyFill="1" applyBorder="1">
      <alignment vertical="center"/>
    </xf>
    <xf numFmtId="0" fontId="15" fillId="0" borderId="0" xfId="0" applyFont="1">
      <alignment vertical="center"/>
    </xf>
    <xf numFmtId="0" fontId="10" fillId="3" borderId="0" xfId="0" applyFont="1" applyFill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38" fontId="0" fillId="0" borderId="38" xfId="1" applyFont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0" fontId="8" fillId="0" borderId="42" xfId="0" applyFont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38" fontId="0" fillId="0" borderId="45" xfId="1" applyFont="1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38" fontId="0" fillId="0" borderId="46" xfId="1" applyFont="1" applyBorder="1" applyAlignment="1" applyProtection="1">
      <alignment vertical="center" wrapText="1"/>
      <protection locked="0"/>
    </xf>
    <xf numFmtId="38" fontId="0" fillId="0" borderId="48" xfId="1" applyFont="1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38" fontId="0" fillId="0" borderId="54" xfId="1" applyFont="1" applyBorder="1" applyProtection="1">
      <alignment vertical="center"/>
      <protection locked="0"/>
    </xf>
    <xf numFmtId="38" fontId="12" fillId="3" borderId="53" xfId="1" applyFont="1" applyFill="1" applyBorder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0" fillId="0" borderId="45" xfId="0" applyBorder="1" applyProtection="1">
      <alignment vertical="center"/>
      <protection locked="0"/>
    </xf>
    <xf numFmtId="38" fontId="0" fillId="0" borderId="45" xfId="1" applyFont="1" applyBorder="1" applyProtection="1">
      <alignment vertical="center"/>
      <protection locked="0"/>
    </xf>
    <xf numFmtId="38" fontId="0" fillId="0" borderId="45" xfId="1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38" fontId="0" fillId="0" borderId="48" xfId="1" applyFont="1" applyBorder="1" applyProtection="1">
      <alignment vertical="center"/>
      <protection locked="0"/>
    </xf>
    <xf numFmtId="38" fontId="0" fillId="0" borderId="48" xfId="1" applyFont="1" applyFill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74" xfId="0" applyBorder="1" applyProtection="1">
      <alignment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Protection="1">
      <alignment vertical="center"/>
      <protection locked="0"/>
    </xf>
    <xf numFmtId="38" fontId="0" fillId="0" borderId="46" xfId="1" applyFont="1" applyBorder="1" applyProtection="1">
      <alignment vertical="center"/>
      <protection locked="0"/>
    </xf>
    <xf numFmtId="0" fontId="0" fillId="0" borderId="75" xfId="0" applyBorder="1" applyProtection="1">
      <alignment vertical="center"/>
      <protection locked="0"/>
    </xf>
    <xf numFmtId="38" fontId="0" fillId="0" borderId="59" xfId="1" applyFont="1" applyBorder="1" applyProtection="1">
      <alignment vertical="center"/>
      <protection locked="0"/>
    </xf>
    <xf numFmtId="0" fontId="0" fillId="6" borderId="1" xfId="0" applyFill="1" applyBorder="1" applyAlignment="1">
      <alignment horizontal="left" vertical="center" wrapText="1"/>
    </xf>
    <xf numFmtId="0" fontId="0" fillId="6" borderId="38" xfId="0" applyFill="1" applyBorder="1" applyAlignment="1">
      <alignment vertical="center" wrapText="1"/>
    </xf>
    <xf numFmtId="0" fontId="0" fillId="6" borderId="38" xfId="0" applyFill="1" applyBorder="1" applyAlignment="1">
      <alignment horizontal="center" vertical="center" wrapText="1"/>
    </xf>
    <xf numFmtId="38" fontId="0" fillId="6" borderId="38" xfId="1" applyFont="1" applyFill="1" applyBorder="1" applyAlignment="1">
      <alignment vertical="center" wrapText="1"/>
    </xf>
    <xf numFmtId="0" fontId="0" fillId="6" borderId="41" xfId="0" applyFill="1" applyBorder="1" applyAlignment="1">
      <alignment vertical="center" wrapText="1"/>
    </xf>
    <xf numFmtId="38" fontId="0" fillId="6" borderId="54" xfId="1" applyFont="1" applyFill="1" applyBorder="1">
      <alignment vertic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3" fillId="5" borderId="5" xfId="1" applyFont="1" applyFill="1" applyBorder="1" applyAlignment="1" applyProtection="1">
      <alignment horizontal="center" vertical="center" wrapText="1"/>
      <protection locked="0"/>
    </xf>
    <xf numFmtId="38" fontId="0" fillId="0" borderId="33" xfId="1" applyFont="1" applyFill="1" applyBorder="1" applyProtection="1">
      <alignment vertical="center"/>
      <protection locked="0"/>
    </xf>
    <xf numFmtId="38" fontId="0" fillId="0" borderId="34" xfId="1" applyFont="1" applyFill="1" applyBorder="1" applyProtection="1">
      <alignment vertical="center"/>
      <protection locked="0"/>
    </xf>
    <xf numFmtId="38" fontId="0" fillId="0" borderId="35" xfId="1" applyFont="1" applyFill="1" applyBorder="1" applyProtection="1">
      <alignment vertical="center"/>
      <protection locked="0"/>
    </xf>
    <xf numFmtId="38" fontId="0" fillId="0" borderId="15" xfId="1" applyFont="1" applyFill="1" applyBorder="1" applyProtection="1">
      <alignment vertical="center"/>
      <protection locked="0"/>
    </xf>
    <xf numFmtId="38" fontId="0" fillId="0" borderId="20" xfId="1" applyFont="1" applyFill="1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91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0" fillId="0" borderId="114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38" fontId="3" fillId="0" borderId="38" xfId="1" applyFont="1" applyBorder="1" applyAlignment="1">
      <alignment horizontal="center" vertical="center" wrapText="1"/>
    </xf>
    <xf numFmtId="178" fontId="3" fillId="0" borderId="45" xfId="1" applyNumberFormat="1" applyFont="1" applyBorder="1" applyAlignment="1" applyProtection="1">
      <alignment horizontal="center" vertical="center"/>
    </xf>
    <xf numFmtId="177" fontId="3" fillId="0" borderId="45" xfId="1" applyNumberFormat="1" applyFont="1" applyBorder="1" applyAlignment="1" applyProtection="1">
      <alignment horizontal="center" vertical="center"/>
      <protection locked="0"/>
    </xf>
    <xf numFmtId="38" fontId="0" fillId="0" borderId="38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0" borderId="41" xfId="1" applyFont="1" applyFill="1" applyBorder="1" applyProtection="1">
      <alignment vertical="center"/>
      <protection locked="0"/>
    </xf>
    <xf numFmtId="38" fontId="0" fillId="0" borderId="116" xfId="1" applyFont="1" applyFill="1" applyBorder="1" applyAlignment="1" applyProtection="1">
      <alignment vertical="center"/>
      <protection locked="0"/>
    </xf>
    <xf numFmtId="177" fontId="3" fillId="0" borderId="45" xfId="1" applyNumberFormat="1" applyFont="1" applyBorder="1" applyAlignment="1" applyProtection="1">
      <alignment horizontal="center" vertical="center"/>
    </xf>
    <xf numFmtId="38" fontId="0" fillId="7" borderId="8" xfId="1" applyFont="1" applyFill="1" applyBorder="1" applyProtection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180" fontId="0" fillId="0" borderId="7" xfId="0" applyNumberFormat="1" applyBorder="1" applyAlignment="1" applyProtection="1">
      <alignment vertical="center" wrapText="1"/>
      <protection locked="0"/>
    </xf>
    <xf numFmtId="0" fontId="40" fillId="0" borderId="42" xfId="0" applyFont="1" applyBorder="1" applyAlignment="1" applyProtection="1">
      <alignment vertical="center" wrapText="1"/>
      <protection locked="0"/>
    </xf>
    <xf numFmtId="0" fontId="40" fillId="0" borderId="45" xfId="0" applyFont="1" applyBorder="1" applyAlignment="1" applyProtection="1">
      <alignment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38" fontId="40" fillId="0" borderId="45" xfId="1" applyFont="1" applyBorder="1" applyAlignment="1" applyProtection="1">
      <alignment vertical="center" wrapText="1"/>
      <protection locked="0"/>
    </xf>
    <xf numFmtId="0" fontId="40" fillId="0" borderId="43" xfId="0" applyFont="1" applyBorder="1" applyAlignment="1" applyProtection="1">
      <alignment vertical="center" wrapText="1"/>
      <protection locked="0"/>
    </xf>
    <xf numFmtId="3" fontId="40" fillId="0" borderId="45" xfId="0" applyNumberFormat="1" applyFont="1" applyBorder="1" applyAlignment="1" applyProtection="1">
      <alignment horizontal="center" vertical="center" wrapText="1"/>
      <protection locked="0"/>
    </xf>
    <xf numFmtId="0" fontId="41" fillId="0" borderId="45" xfId="0" applyFont="1" applyBorder="1" applyProtection="1">
      <alignment vertical="center"/>
      <protection locked="0"/>
    </xf>
    <xf numFmtId="38" fontId="40" fillId="0" borderId="45" xfId="1" applyFont="1" applyBorder="1" applyProtection="1">
      <alignment vertical="center"/>
      <protection locked="0"/>
    </xf>
    <xf numFmtId="38" fontId="40" fillId="0" borderId="45" xfId="1" applyFont="1" applyFill="1" applyBorder="1" applyProtection="1">
      <alignment vertical="center"/>
      <protection locked="0"/>
    </xf>
    <xf numFmtId="0" fontId="40" fillId="0" borderId="12" xfId="0" applyFont="1" applyBorder="1" applyProtection="1">
      <alignment vertical="center"/>
      <protection locked="0"/>
    </xf>
    <xf numFmtId="0" fontId="40" fillId="0" borderId="45" xfId="0" applyFont="1" applyBorder="1" applyProtection="1">
      <alignment vertical="center"/>
      <protection locked="0"/>
    </xf>
    <xf numFmtId="0" fontId="42" fillId="0" borderId="45" xfId="0" applyFont="1" applyBorder="1" applyAlignment="1" applyProtection="1">
      <alignment horizontal="center" vertical="center"/>
      <protection locked="0"/>
    </xf>
    <xf numFmtId="0" fontId="42" fillId="0" borderId="45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Protection="1">
      <alignment vertical="center"/>
      <protection locked="0"/>
    </xf>
    <xf numFmtId="38" fontId="40" fillId="0" borderId="45" xfId="1" applyFont="1" applyFill="1" applyBorder="1" applyAlignment="1" applyProtection="1">
      <alignment vertical="center" wrapText="1"/>
      <protection locked="0"/>
    </xf>
    <xf numFmtId="0" fontId="0" fillId="0" borderId="76" xfId="0" applyBorder="1" applyAlignment="1" applyProtection="1">
      <alignment vertical="center" wrapText="1"/>
      <protection locked="0"/>
    </xf>
    <xf numFmtId="0" fontId="40" fillId="0" borderId="135" xfId="0" applyFont="1" applyBorder="1" applyAlignment="1" applyProtection="1">
      <alignment vertical="center" wrapText="1"/>
      <protection locked="0"/>
    </xf>
    <xf numFmtId="0" fontId="0" fillId="0" borderId="134" xfId="0" applyBorder="1" applyAlignment="1" applyProtection="1">
      <alignment vertical="center" wrapText="1"/>
      <protection locked="0"/>
    </xf>
    <xf numFmtId="0" fontId="0" fillId="0" borderId="136" xfId="0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38" fontId="41" fillId="0" borderId="54" xfId="1" applyFont="1" applyBorder="1" applyProtection="1">
      <alignment vertical="center"/>
      <protection locked="0"/>
    </xf>
    <xf numFmtId="38" fontId="45" fillId="0" borderId="59" xfId="1" applyFont="1" applyBorder="1" applyProtection="1">
      <alignment vertical="center"/>
      <protection locked="0"/>
    </xf>
    <xf numFmtId="0" fontId="41" fillId="0" borderId="73" xfId="0" applyFont="1" applyBorder="1" applyProtection="1">
      <alignment vertical="center"/>
      <protection locked="0"/>
    </xf>
    <xf numFmtId="0" fontId="41" fillId="0" borderId="43" xfId="0" applyFont="1" applyBorder="1" applyAlignment="1" applyProtection="1">
      <alignment vertical="center" wrapText="1"/>
      <protection locked="0"/>
    </xf>
    <xf numFmtId="38" fontId="0" fillId="0" borderId="0" xfId="1" applyFont="1" applyFill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38" fontId="0" fillId="0" borderId="0" xfId="1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38" fontId="0" fillId="0" borderId="0" xfId="1" applyFont="1" applyFill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38" fontId="43" fillId="0" borderId="11" xfId="1" applyFont="1" applyFill="1" applyBorder="1" applyAlignment="1" applyProtection="1">
      <alignment horizontal="center" vertical="center" wrapText="1"/>
      <protection locked="0"/>
    </xf>
    <xf numFmtId="38" fontId="3" fillId="0" borderId="5" xfId="1" applyFont="1" applyFill="1" applyBorder="1" applyAlignment="1" applyProtection="1">
      <alignment vertical="center" wrapText="1"/>
      <protection locked="0"/>
    </xf>
    <xf numFmtId="38" fontId="3" fillId="0" borderId="82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38" fontId="0" fillId="0" borderId="0" xfId="1" applyFont="1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38" fontId="0" fillId="0" borderId="0" xfId="0" applyNumberFormat="1" applyProtection="1">
      <alignment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7" xfId="0" applyBorder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horizontal="left" vertical="top" wrapText="1"/>
      <protection locked="0"/>
    </xf>
    <xf numFmtId="0" fontId="36" fillId="0" borderId="119" xfId="0" applyFont="1" applyBorder="1" applyAlignment="1" applyProtection="1">
      <alignment vertical="center" wrapText="1"/>
      <protection locked="0"/>
    </xf>
    <xf numFmtId="38" fontId="0" fillId="2" borderId="120" xfId="1" applyFont="1" applyFill="1" applyBorder="1" applyAlignment="1" applyProtection="1">
      <alignment vertical="center"/>
      <protection locked="0"/>
    </xf>
    <xf numFmtId="0" fontId="9" fillId="0" borderId="91" xfId="0" applyFont="1" applyBorder="1" applyProtection="1">
      <alignment vertical="center"/>
      <protection locked="0"/>
    </xf>
    <xf numFmtId="0" fontId="36" fillId="0" borderId="123" xfId="0" applyFont="1" applyBorder="1" applyAlignment="1" applyProtection="1">
      <alignment vertical="center" wrapText="1"/>
      <protection locked="0"/>
    </xf>
    <xf numFmtId="0" fontId="3" fillId="0" borderId="4" xfId="0" applyFont="1" applyBorder="1" applyProtection="1">
      <alignment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3" fillId="0" borderId="65" xfId="0" applyFont="1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7" fillId="0" borderId="4" xfId="0" applyFont="1" applyBorder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 wrapText="1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38" fontId="0" fillId="2" borderId="0" xfId="1" applyFont="1" applyFill="1" applyBorder="1" applyAlignment="1" applyProtection="1">
      <alignment vertical="center" wrapText="1"/>
      <protection locked="0"/>
    </xf>
    <xf numFmtId="38" fontId="0" fillId="2" borderId="0" xfId="0" applyNumberFormat="1" applyFill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2" borderId="45" xfId="0" applyFill="1" applyBorder="1" applyProtection="1">
      <alignment vertical="center"/>
      <protection locked="0"/>
    </xf>
    <xf numFmtId="38" fontId="9" fillId="0" borderId="0" xfId="1" applyFont="1" applyProtection="1">
      <alignment vertical="center"/>
      <protection locked="0"/>
    </xf>
    <xf numFmtId="0" fontId="0" fillId="4" borderId="45" xfId="0" applyFill="1" applyBorder="1" applyProtection="1">
      <alignment vertical="center"/>
      <protection locked="0"/>
    </xf>
    <xf numFmtId="38" fontId="0" fillId="0" borderId="0" xfId="1" applyFont="1" applyFill="1" applyProtection="1">
      <alignment vertical="center"/>
    </xf>
    <xf numFmtId="0" fontId="5" fillId="0" borderId="0" xfId="0" applyFont="1" applyAlignment="1">
      <alignment horizontal="right" vertical="center"/>
    </xf>
    <xf numFmtId="38" fontId="0" fillId="0" borderId="0" xfId="1" applyFont="1" applyProtection="1">
      <alignment vertical="center"/>
    </xf>
    <xf numFmtId="0" fontId="22" fillId="0" borderId="0" xfId="0" applyFont="1">
      <alignment vertical="center"/>
    </xf>
    <xf numFmtId="38" fontId="0" fillId="0" borderId="0" xfId="1" applyFont="1" applyFill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/>
    <xf numFmtId="0" fontId="0" fillId="0" borderId="128" xfId="0" applyBorder="1" applyAlignment="1">
      <alignment horizontal="center" vertical="center"/>
    </xf>
    <xf numFmtId="38" fontId="43" fillId="0" borderId="11" xfId="1" applyFont="1" applyFill="1" applyBorder="1" applyAlignment="1" applyProtection="1">
      <alignment horizontal="center" vertical="center" wrapText="1"/>
    </xf>
    <xf numFmtId="38" fontId="3" fillId="5" borderId="5" xfId="1" applyFont="1" applyFill="1" applyBorder="1" applyAlignment="1" applyProtection="1">
      <alignment horizontal="center" vertical="center" wrapText="1"/>
    </xf>
    <xf numFmtId="38" fontId="3" fillId="0" borderId="5" xfId="1" applyFont="1" applyFill="1" applyBorder="1" applyAlignment="1" applyProtection="1">
      <alignment vertical="center" wrapText="1"/>
    </xf>
    <xf numFmtId="38" fontId="3" fillId="0" borderId="82" xfId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38" fontId="0" fillId="2" borderId="9" xfId="1" applyFont="1" applyFill="1" applyBorder="1" applyProtection="1">
      <alignment vertical="center"/>
    </xf>
    <xf numFmtId="0" fontId="0" fillId="0" borderId="36" xfId="0" applyBorder="1">
      <alignment vertical="center"/>
    </xf>
    <xf numFmtId="38" fontId="0" fillId="2" borderId="38" xfId="1" applyFont="1" applyFill="1" applyBorder="1" applyProtection="1">
      <alignment vertical="center"/>
    </xf>
    <xf numFmtId="38" fontId="0" fillId="2" borderId="36" xfId="1" applyFont="1" applyFill="1" applyBorder="1" applyProtection="1">
      <alignment vertical="center"/>
    </xf>
    <xf numFmtId="38" fontId="0" fillId="0" borderId="0" xfId="1" applyFont="1" applyFill="1" applyBorder="1" applyProtection="1">
      <alignment vertical="center"/>
    </xf>
    <xf numFmtId="38" fontId="0" fillId="2" borderId="78" xfId="0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25" xfId="0" applyBorder="1" applyAlignment="1">
      <alignment vertical="center" wrapText="1"/>
    </xf>
    <xf numFmtId="38" fontId="41" fillId="0" borderId="33" xfId="1" applyFont="1" applyFill="1" applyBorder="1" applyProtection="1">
      <alignment vertical="center"/>
    </xf>
    <xf numFmtId="0" fontId="9" fillId="0" borderId="16" xfId="0" applyFont="1" applyBorder="1">
      <alignment vertical="center"/>
    </xf>
    <xf numFmtId="38" fontId="0" fillId="3" borderId="60" xfId="1" applyFont="1" applyFill="1" applyBorder="1" applyAlignment="1" applyProtection="1">
      <alignment vertical="center" wrapText="1"/>
    </xf>
    <xf numFmtId="38" fontId="0" fillId="3" borderId="60" xfId="0" applyNumberFormat="1" applyFill="1" applyBorder="1">
      <alignment vertical="center"/>
    </xf>
    <xf numFmtId="38" fontId="0" fillId="3" borderId="28" xfId="0" applyNumberFormat="1" applyFill="1" applyBorder="1">
      <alignment vertical="center"/>
    </xf>
    <xf numFmtId="38" fontId="0" fillId="0" borderId="0" xfId="0" applyNumberFormat="1">
      <alignment vertical="center"/>
    </xf>
    <xf numFmtId="0" fontId="0" fillId="0" borderId="78" xfId="0" applyBorder="1">
      <alignment vertical="center"/>
    </xf>
    <xf numFmtId="0" fontId="0" fillId="0" borderId="29" xfId="0" applyBorder="1" applyAlignment="1">
      <alignment vertical="center" wrapText="1"/>
    </xf>
    <xf numFmtId="38" fontId="41" fillId="0" borderId="34" xfId="1" applyFont="1" applyFill="1" applyBorder="1" applyProtection="1">
      <alignment vertical="center"/>
    </xf>
    <xf numFmtId="0" fontId="0" fillId="0" borderId="30" xfId="0" applyBorder="1">
      <alignment vertical="center"/>
    </xf>
    <xf numFmtId="38" fontId="0" fillId="3" borderId="54" xfId="1" applyFont="1" applyFill="1" applyBorder="1" applyAlignment="1" applyProtection="1">
      <alignment vertical="center" wrapText="1"/>
    </xf>
    <xf numFmtId="38" fontId="0" fillId="3" borderId="54" xfId="0" applyNumberFormat="1" applyFill="1" applyBorder="1">
      <alignment vertical="center"/>
    </xf>
    <xf numFmtId="38" fontId="0" fillId="3" borderId="23" xfId="0" applyNumberFormat="1" applyFill="1" applyBorder="1">
      <alignment vertical="center"/>
    </xf>
    <xf numFmtId="0" fontId="0" fillId="0" borderId="37" xfId="0" applyBorder="1">
      <alignment vertical="center"/>
    </xf>
    <xf numFmtId="0" fontId="0" fillId="0" borderId="14" xfId="0" applyBorder="1" applyAlignment="1">
      <alignment vertical="center" wrapText="1"/>
    </xf>
    <xf numFmtId="38" fontId="0" fillId="2" borderId="13" xfId="1" applyFont="1" applyFill="1" applyBorder="1" applyProtection="1">
      <alignment vertical="center"/>
    </xf>
    <xf numFmtId="0" fontId="0" fillId="0" borderId="12" xfId="0" applyBorder="1">
      <alignment vertical="center"/>
    </xf>
    <xf numFmtId="0" fontId="9" fillId="5" borderId="16" xfId="0" applyFont="1" applyFill="1" applyBorder="1">
      <alignment vertical="center"/>
    </xf>
    <xf numFmtId="0" fontId="0" fillId="0" borderId="39" xfId="0" applyBorder="1">
      <alignment vertical="center"/>
    </xf>
    <xf numFmtId="0" fontId="9" fillId="5" borderId="30" xfId="0" applyFont="1" applyFill="1" applyBorder="1">
      <alignment vertical="center"/>
    </xf>
    <xf numFmtId="38" fontId="0" fillId="2" borderId="10" xfId="1" applyFont="1" applyFill="1" applyBorder="1" applyProtection="1">
      <alignment vertical="center"/>
    </xf>
    <xf numFmtId="38" fontId="0" fillId="2" borderId="67" xfId="1" applyFont="1" applyFill="1" applyBorder="1" applyAlignment="1" applyProtection="1">
      <alignment vertical="center" wrapText="1"/>
    </xf>
    <xf numFmtId="38" fontId="0" fillId="2" borderId="67" xfId="0" applyNumberFormat="1" applyFill="1" applyBorder="1">
      <alignment vertical="center"/>
    </xf>
    <xf numFmtId="38" fontId="0" fillId="2" borderId="68" xfId="0" applyNumberFormat="1" applyFill="1" applyBorder="1">
      <alignment vertical="center"/>
    </xf>
    <xf numFmtId="0" fontId="0" fillId="0" borderId="27" xfId="0" applyBorder="1" applyAlignment="1">
      <alignment vertical="center" wrapText="1"/>
    </xf>
    <xf numFmtId="38" fontId="41" fillId="0" borderId="35" xfId="1" applyFont="1" applyFill="1" applyBorder="1" applyProtection="1">
      <alignment vertical="center"/>
    </xf>
    <xf numFmtId="0" fontId="0" fillId="0" borderId="16" xfId="0" applyBorder="1">
      <alignment vertical="center"/>
    </xf>
    <xf numFmtId="38" fontId="0" fillId="0" borderId="66" xfId="1" applyFont="1" applyBorder="1" applyAlignment="1" applyProtection="1">
      <alignment vertical="center" wrapText="1"/>
    </xf>
    <xf numFmtId="38" fontId="0" fillId="0" borderId="66" xfId="0" applyNumberFormat="1" applyBorder="1">
      <alignment vertical="center"/>
    </xf>
    <xf numFmtId="0" fontId="0" fillId="0" borderId="66" xfId="0" applyBorder="1">
      <alignment vertical="center"/>
    </xf>
    <xf numFmtId="0" fontId="0" fillId="0" borderId="88" xfId="0" applyBorder="1">
      <alignment vertical="center"/>
    </xf>
    <xf numFmtId="0" fontId="0" fillId="0" borderId="86" xfId="0" applyBorder="1">
      <alignment vertical="center"/>
    </xf>
    <xf numFmtId="0" fontId="0" fillId="0" borderId="26" xfId="0" applyBorder="1" applyAlignment="1">
      <alignment vertical="center" wrapText="1"/>
    </xf>
    <xf numFmtId="38" fontId="41" fillId="0" borderId="15" xfId="1" applyFont="1" applyFill="1" applyBorder="1" applyProtection="1">
      <alignment vertical="center"/>
    </xf>
    <xf numFmtId="0" fontId="0" fillId="0" borderId="62" xfId="0" applyBorder="1" applyAlignment="1">
      <alignment vertical="center" wrapText="1"/>
    </xf>
    <xf numFmtId="38" fontId="0" fillId="0" borderId="69" xfId="1" applyFont="1" applyBorder="1" applyAlignment="1" applyProtection="1">
      <alignment vertical="center" wrapText="1"/>
    </xf>
    <xf numFmtId="0" fontId="0" fillId="0" borderId="69" xfId="0" applyBorder="1">
      <alignment vertical="center"/>
    </xf>
    <xf numFmtId="0" fontId="0" fillId="0" borderId="89" xfId="0" applyBorder="1">
      <alignment vertical="center"/>
    </xf>
    <xf numFmtId="0" fontId="0" fillId="0" borderId="87" xfId="0" applyBorder="1">
      <alignment vertical="center"/>
    </xf>
    <xf numFmtId="0" fontId="0" fillId="0" borderId="91" xfId="0" applyBorder="1">
      <alignment vertical="center"/>
    </xf>
    <xf numFmtId="38" fontId="0" fillId="2" borderId="127" xfId="1" applyFont="1" applyFill="1" applyBorder="1" applyProtection="1">
      <alignment vertical="center"/>
    </xf>
    <xf numFmtId="38" fontId="0" fillId="2" borderId="90" xfId="1" applyFont="1" applyFill="1" applyBorder="1" applyProtection="1">
      <alignment vertical="center"/>
    </xf>
    <xf numFmtId="38" fontId="0" fillId="0" borderId="116" xfId="1" applyFont="1" applyFill="1" applyBorder="1" applyAlignment="1" applyProtection="1">
      <alignment vertical="center"/>
    </xf>
    <xf numFmtId="0" fontId="9" fillId="0" borderId="23" xfId="0" applyFont="1" applyBorder="1" applyAlignment="1">
      <alignment vertical="center" wrapText="1"/>
    </xf>
    <xf numFmtId="0" fontId="26" fillId="0" borderId="25" xfId="0" applyFont="1" applyBorder="1" applyAlignment="1">
      <alignment horizontal="left" vertical="top" wrapText="1"/>
    </xf>
    <xf numFmtId="38" fontId="0" fillId="3" borderId="116" xfId="1" applyFont="1" applyFill="1" applyBorder="1" applyAlignment="1" applyProtection="1">
      <alignment vertical="center" wrapText="1"/>
    </xf>
    <xf numFmtId="38" fontId="0" fillId="3" borderId="116" xfId="0" applyNumberFormat="1" applyFill="1" applyBorder="1">
      <alignment vertical="center"/>
    </xf>
    <xf numFmtId="38" fontId="0" fillId="3" borderId="78" xfId="0" applyNumberFormat="1" applyFill="1" applyBorder="1">
      <alignment vertical="center"/>
    </xf>
    <xf numFmtId="0" fontId="36" fillId="0" borderId="119" xfId="0" applyFont="1" applyBorder="1" applyAlignment="1">
      <alignment vertical="center" wrapText="1"/>
    </xf>
    <xf numFmtId="38" fontId="0" fillId="2" borderId="120" xfId="1" applyFont="1" applyFill="1" applyBorder="1" applyAlignment="1" applyProtection="1">
      <alignment vertical="center"/>
    </xf>
    <xf numFmtId="0" fontId="9" fillId="0" borderId="91" xfId="0" applyFont="1" applyBorder="1">
      <alignment vertical="center"/>
    </xf>
    <xf numFmtId="0" fontId="36" fillId="0" borderId="123" xfId="0" applyFont="1" applyBorder="1" applyAlignment="1">
      <alignment vertical="center" wrapText="1"/>
    </xf>
    <xf numFmtId="38" fontId="0" fillId="2" borderId="126" xfId="1" applyFont="1" applyFill="1" applyBorder="1" applyAlignment="1" applyProtection="1">
      <alignment vertical="center"/>
    </xf>
    <xf numFmtId="38" fontId="0" fillId="2" borderId="124" xfId="1" applyFont="1" applyFill="1" applyBorder="1" applyAlignment="1" applyProtection="1">
      <alignment vertical="center"/>
    </xf>
    <xf numFmtId="0" fontId="0" fillId="0" borderId="28" xfId="0" applyBorder="1">
      <alignment vertical="center"/>
    </xf>
    <xf numFmtId="38" fontId="0" fillId="3" borderId="125" xfId="1" applyFont="1" applyFill="1" applyBorder="1" applyAlignment="1" applyProtection="1">
      <alignment vertical="center" wrapText="1"/>
    </xf>
    <xf numFmtId="0" fontId="0" fillId="0" borderId="114" xfId="0" applyBorder="1">
      <alignment vertical="center"/>
    </xf>
    <xf numFmtId="0" fontId="3" fillId="0" borderId="4" xfId="0" applyFont="1" applyBorder="1">
      <alignment vertical="center"/>
    </xf>
    <xf numFmtId="0" fontId="0" fillId="0" borderId="19" xfId="0" applyBorder="1" applyAlignment="1">
      <alignment vertical="center" wrapText="1"/>
    </xf>
    <xf numFmtId="38" fontId="0" fillId="2" borderId="18" xfId="1" applyFont="1" applyFill="1" applyBorder="1" applyProtection="1">
      <alignment vertical="center"/>
    </xf>
    <xf numFmtId="0" fontId="0" fillId="0" borderId="52" xfId="0" applyBorder="1">
      <alignment vertical="center"/>
    </xf>
    <xf numFmtId="0" fontId="3" fillId="0" borderId="65" xfId="0" applyFont="1" applyBorder="1">
      <alignment vertical="center"/>
    </xf>
    <xf numFmtId="0" fontId="0" fillId="0" borderId="51" xfId="0" applyBorder="1">
      <alignment vertical="center"/>
    </xf>
    <xf numFmtId="38" fontId="0" fillId="2" borderId="51" xfId="1" applyFont="1" applyFill="1" applyBorder="1" applyProtection="1">
      <alignment vertical="center"/>
    </xf>
    <xf numFmtId="38" fontId="0" fillId="2" borderId="31" xfId="1" applyFont="1" applyFill="1" applyBorder="1" applyProtection="1">
      <alignment vertical="center"/>
    </xf>
    <xf numFmtId="38" fontId="0" fillId="2" borderId="50" xfId="1" applyFont="1" applyFill="1" applyBorder="1" applyProtection="1">
      <alignment vertical="center"/>
    </xf>
    <xf numFmtId="180" fontId="0" fillId="0" borderId="7" xfId="0" applyNumberFormat="1" applyBorder="1" applyAlignment="1">
      <alignment vertical="center" wrapText="1"/>
    </xf>
    <xf numFmtId="0" fontId="9" fillId="0" borderId="22" xfId="0" applyFont="1" applyBorder="1">
      <alignment vertical="center"/>
    </xf>
    <xf numFmtId="38" fontId="0" fillId="2" borderId="57" xfId="1" applyFont="1" applyFill="1" applyBorder="1" applyAlignment="1" applyProtection="1">
      <alignment vertical="center" wrapText="1"/>
    </xf>
    <xf numFmtId="38" fontId="41" fillId="0" borderId="38" xfId="1" applyFont="1" applyFill="1" applyBorder="1" applyProtection="1">
      <alignment vertical="center"/>
    </xf>
    <xf numFmtId="38" fontId="0" fillId="0" borderId="38" xfId="1" applyFont="1" applyFill="1" applyBorder="1" applyProtection="1">
      <alignment vertical="center"/>
    </xf>
    <xf numFmtId="38" fontId="0" fillId="0" borderId="2" xfId="1" applyFont="1" applyFill="1" applyBorder="1" applyProtection="1">
      <alignment vertical="center"/>
    </xf>
    <xf numFmtId="38" fontId="0" fillId="0" borderId="41" xfId="1" applyFont="1" applyFill="1" applyBorder="1" applyProtection="1">
      <alignment vertical="center"/>
    </xf>
    <xf numFmtId="179" fontId="0" fillId="0" borderId="21" xfId="0" applyNumberFormat="1" applyBorder="1" applyAlignment="1">
      <alignment horizontal="right" vertical="center"/>
    </xf>
    <xf numFmtId="38" fontId="41" fillId="0" borderId="20" xfId="1" applyFont="1" applyFill="1" applyBorder="1" applyProtection="1">
      <alignment vertical="center"/>
    </xf>
    <xf numFmtId="0" fontId="41" fillId="0" borderId="17" xfId="0" applyFont="1" applyBorder="1" applyAlignment="1">
      <alignment vertical="center" wrapText="1"/>
    </xf>
    <xf numFmtId="0" fontId="19" fillId="0" borderId="0" xfId="0" applyFont="1">
      <alignment vertical="center"/>
    </xf>
    <xf numFmtId="38" fontId="0" fillId="2" borderId="58" xfId="1" applyFont="1" applyFill="1" applyBorder="1" applyAlignment="1" applyProtection="1">
      <alignment vertical="center" wrapText="1"/>
    </xf>
    <xf numFmtId="0" fontId="3" fillId="0" borderId="11" xfId="0" applyFont="1" applyBorder="1">
      <alignment vertical="center"/>
    </xf>
    <xf numFmtId="0" fontId="0" fillId="0" borderId="5" xfId="0" applyBorder="1" applyAlignment="1">
      <alignment vertical="center" wrapText="1"/>
    </xf>
    <xf numFmtId="38" fontId="0" fillId="2" borderId="11" xfId="1" applyFont="1" applyFill="1" applyBorder="1" applyProtection="1">
      <alignment vertical="center"/>
    </xf>
    <xf numFmtId="0" fontId="9" fillId="0" borderId="24" xfId="0" applyFont="1" applyBorder="1">
      <alignment vertical="center"/>
    </xf>
    <xf numFmtId="0" fontId="17" fillId="0" borderId="4" xfId="0" applyFont="1" applyBorder="1">
      <alignment vertical="center"/>
    </xf>
    <xf numFmtId="38" fontId="0" fillId="2" borderId="11" xfId="1" applyFont="1" applyFill="1" applyBorder="1" applyAlignment="1" applyProtection="1">
      <alignment vertical="center" wrapText="1"/>
    </xf>
    <xf numFmtId="38" fontId="0" fillId="2" borderId="51" xfId="1" applyFont="1" applyFill="1" applyBorder="1" applyAlignment="1" applyProtection="1">
      <alignment vertical="center" wrapText="1"/>
    </xf>
    <xf numFmtId="38" fontId="0" fillId="2" borderId="31" xfId="1" applyFont="1" applyFill="1" applyBorder="1" applyAlignment="1" applyProtection="1">
      <alignment vertical="center" wrapText="1"/>
    </xf>
    <xf numFmtId="38" fontId="0" fillId="2" borderId="50" xfId="1" applyFont="1" applyFill="1" applyBorder="1" applyAlignment="1" applyProtection="1">
      <alignment vertical="center" wrapText="1"/>
    </xf>
    <xf numFmtId="38" fontId="0" fillId="0" borderId="0" xfId="1" applyFont="1" applyFill="1" applyBorder="1" applyAlignment="1" applyProtection="1">
      <alignment vertical="center" wrapText="1"/>
    </xf>
    <xf numFmtId="38" fontId="0" fillId="2" borderId="79" xfId="0" applyNumberFormat="1" applyFill="1" applyBorder="1">
      <alignment vertical="center"/>
    </xf>
    <xf numFmtId="38" fontId="0" fillId="0" borderId="2" xfId="1" applyFont="1" applyFill="1" applyBorder="1" applyAlignment="1" applyProtection="1">
      <alignment horizontal="right" vertical="center"/>
    </xf>
    <xf numFmtId="0" fontId="9" fillId="0" borderId="2" xfId="0" applyFont="1" applyBorder="1">
      <alignment vertical="center"/>
    </xf>
    <xf numFmtId="0" fontId="17" fillId="0" borderId="0" xfId="0" applyFont="1">
      <alignment vertical="center"/>
    </xf>
    <xf numFmtId="38" fontId="0" fillId="2" borderId="0" xfId="1" applyFont="1" applyFill="1" applyBorder="1" applyAlignment="1" applyProtection="1">
      <alignment vertical="center" wrapText="1"/>
    </xf>
    <xf numFmtId="38" fontId="0" fillId="2" borderId="0" xfId="0" applyNumberFormat="1" applyFill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0" fillId="2" borderId="45" xfId="0" applyFill="1" applyBorder="1">
      <alignment vertical="center"/>
    </xf>
    <xf numFmtId="38" fontId="9" fillId="0" borderId="0" xfId="1" applyFont="1" applyProtection="1">
      <alignment vertical="center"/>
    </xf>
    <xf numFmtId="0" fontId="0" fillId="4" borderId="45" xfId="0" applyFill="1" applyBorder="1">
      <alignment vertical="center"/>
    </xf>
    <xf numFmtId="0" fontId="4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vertical="center" wrapText="1"/>
      <protection locked="0"/>
    </xf>
    <xf numFmtId="0" fontId="41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38" fontId="0" fillId="0" borderId="47" xfId="1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right" vertical="center" wrapText="1"/>
      <protection locked="0"/>
    </xf>
    <xf numFmtId="38" fontId="0" fillId="0" borderId="50" xfId="1" applyFont="1" applyBorder="1" applyAlignment="1" applyProtection="1">
      <alignment vertical="center" wrapText="1"/>
      <protection locked="0"/>
    </xf>
    <xf numFmtId="38" fontId="0" fillId="0" borderId="0" xfId="1" applyFont="1" applyBorder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38" fontId="0" fillId="3" borderId="11" xfId="1" applyFont="1" applyFill="1" applyBorder="1" applyAlignment="1" applyProtection="1">
      <alignment vertical="center" wrapText="1"/>
    </xf>
    <xf numFmtId="38" fontId="11" fillId="3" borderId="53" xfId="1" applyFont="1" applyFill="1" applyBorder="1" applyAlignment="1" applyProtection="1">
      <alignment horizontal="center" vertical="center" wrapText="1"/>
    </xf>
    <xf numFmtId="38" fontId="12" fillId="3" borderId="53" xfId="1" applyFont="1" applyFill="1" applyBorder="1" applyProtection="1">
      <alignment vertical="center"/>
    </xf>
    <xf numFmtId="38" fontId="16" fillId="3" borderId="53" xfId="1" applyFont="1" applyFill="1" applyBorder="1" applyProtection="1">
      <alignment vertical="center"/>
    </xf>
    <xf numFmtId="38" fontId="7" fillId="3" borderId="55" xfId="1" applyFont="1" applyFill="1" applyBorder="1" applyProtection="1">
      <alignment vertical="center"/>
    </xf>
    <xf numFmtId="38" fontId="0" fillId="0" borderId="38" xfId="1" applyFont="1" applyBorder="1" applyAlignment="1" applyProtection="1">
      <alignment horizontal="center" vertical="center" wrapText="1"/>
    </xf>
    <xf numFmtId="38" fontId="8" fillId="0" borderId="38" xfId="1" applyFont="1" applyBorder="1" applyAlignment="1" applyProtection="1">
      <alignment horizontal="center" vertical="center" wrapText="1"/>
    </xf>
    <xf numFmtId="38" fontId="0" fillId="0" borderId="11" xfId="1" applyFont="1" applyBorder="1" applyAlignment="1" applyProtection="1">
      <alignment horizontal="center" vertical="center" wrapText="1"/>
    </xf>
    <xf numFmtId="38" fontId="6" fillId="0" borderId="0" xfId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41" fillId="0" borderId="63" xfId="0" applyFont="1" applyBorder="1" applyProtection="1">
      <alignment vertical="center"/>
      <protection locked="0"/>
    </xf>
    <xf numFmtId="0" fontId="24" fillId="0" borderId="59" xfId="0" applyFont="1" applyBorder="1" applyAlignment="1" applyProtection="1">
      <alignment horizontal="center"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41" fillId="0" borderId="72" xfId="0" applyFont="1" applyBorder="1" applyProtection="1">
      <alignment vertical="center"/>
      <protection locked="0"/>
    </xf>
    <xf numFmtId="0" fontId="25" fillId="0" borderId="67" xfId="0" applyFont="1" applyBorder="1" applyAlignment="1" applyProtection="1">
      <alignment horizontal="center" vertical="center"/>
      <protection locked="0"/>
    </xf>
    <xf numFmtId="0" fontId="0" fillId="0" borderId="67" xfId="0" applyBorder="1" applyProtection="1">
      <alignment vertical="center"/>
      <protection locked="0"/>
    </xf>
    <xf numFmtId="38" fontId="0" fillId="0" borderId="67" xfId="1" applyFont="1" applyBorder="1" applyProtection="1">
      <alignment vertical="center"/>
      <protection locked="0"/>
    </xf>
    <xf numFmtId="38" fontId="0" fillId="0" borderId="67" xfId="1" applyFont="1" applyFill="1" applyBorder="1" applyProtection="1">
      <alignment vertical="center"/>
      <protection locked="0"/>
    </xf>
    <xf numFmtId="0" fontId="0" fillId="0" borderId="68" xfId="0" applyBorder="1" applyProtection="1">
      <alignment vertical="center"/>
      <protection locked="0"/>
    </xf>
    <xf numFmtId="0" fontId="42" fillId="0" borderId="59" xfId="0" applyFont="1" applyBorder="1" applyAlignment="1" applyProtection="1">
      <alignment horizontal="center" vertical="center" wrapText="1"/>
      <protection locked="0"/>
    </xf>
    <xf numFmtId="0" fontId="0" fillId="0" borderId="65" xfId="0" applyBorder="1" applyProtection="1">
      <alignment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38" fontId="0" fillId="0" borderId="51" xfId="1" applyFont="1" applyBorder="1" applyProtection="1">
      <alignment vertical="center"/>
      <protection locked="0"/>
    </xf>
    <xf numFmtId="38" fontId="0" fillId="0" borderId="51" xfId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38" fontId="16" fillId="0" borderId="0" xfId="1" applyFont="1" applyFill="1" applyBorder="1" applyProtection="1">
      <alignment vertical="center"/>
      <protection locked="0"/>
    </xf>
    <xf numFmtId="38" fontId="7" fillId="0" borderId="0" xfId="1" applyFont="1" applyFill="1" applyBorder="1" applyProtection="1">
      <alignment vertical="center"/>
      <protection locked="0"/>
    </xf>
    <xf numFmtId="0" fontId="0" fillId="0" borderId="56" xfId="0" applyBorder="1" applyAlignment="1">
      <alignment horizontal="center" vertical="center"/>
    </xf>
    <xf numFmtId="0" fontId="23" fillId="0" borderId="57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38" fontId="26" fillId="0" borderId="57" xfId="1" applyFont="1" applyBorder="1" applyAlignment="1" applyProtection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0" fillId="0" borderId="73" xfId="0" applyBorder="1">
      <alignment vertical="center"/>
    </xf>
    <xf numFmtId="0" fontId="23" fillId="0" borderId="45" xfId="0" applyFont="1" applyBorder="1" applyAlignment="1">
      <alignment horizontal="center" vertical="center"/>
    </xf>
    <xf numFmtId="0" fontId="0" fillId="0" borderId="45" xfId="0" applyBorder="1">
      <alignment vertical="center"/>
    </xf>
    <xf numFmtId="38" fontId="0" fillId="0" borderId="45" xfId="1" applyFont="1" applyBorder="1" applyProtection="1">
      <alignment vertical="center"/>
    </xf>
    <xf numFmtId="38" fontId="0" fillId="2" borderId="45" xfId="1" applyFont="1" applyFill="1" applyBorder="1" applyProtection="1">
      <alignment vertical="center"/>
    </xf>
    <xf numFmtId="0" fontId="0" fillId="0" borderId="63" xfId="0" applyBorder="1">
      <alignment vertical="center"/>
    </xf>
    <xf numFmtId="0" fontId="25" fillId="0" borderId="59" xfId="0" applyFont="1" applyBorder="1" applyAlignment="1">
      <alignment horizontal="center" vertical="center"/>
    </xf>
    <xf numFmtId="0" fontId="0" fillId="0" borderId="59" xfId="0" applyBorder="1">
      <alignment vertical="center"/>
    </xf>
    <xf numFmtId="38" fontId="0" fillId="0" borderId="59" xfId="1" applyFont="1" applyBorder="1" applyProtection="1">
      <alignment vertical="center"/>
    </xf>
    <xf numFmtId="38" fontId="0" fillId="2" borderId="59" xfId="1" applyFont="1" applyFill="1" applyBorder="1" applyProtection="1">
      <alignment vertical="center"/>
    </xf>
    <xf numFmtId="0" fontId="0" fillId="0" borderId="61" xfId="0" applyBorder="1">
      <alignment vertical="center"/>
    </xf>
    <xf numFmtId="0" fontId="25" fillId="0" borderId="59" xfId="0" applyFont="1" applyBorder="1" applyAlignment="1">
      <alignment horizontal="center" vertical="center" wrapText="1"/>
    </xf>
    <xf numFmtId="38" fontId="0" fillId="0" borderId="51" xfId="1" applyFont="1" applyBorder="1" applyAlignment="1" applyProtection="1">
      <alignment horizontal="center" vertical="center"/>
    </xf>
    <xf numFmtId="38" fontId="0" fillId="2" borderId="0" xfId="1" applyFont="1" applyFill="1" applyProtection="1">
      <alignment vertical="center"/>
    </xf>
    <xf numFmtId="38" fontId="0" fillId="3" borderId="0" xfId="1" applyFont="1" applyFill="1" applyProtection="1">
      <alignment vertical="center"/>
    </xf>
    <xf numFmtId="38" fontId="27" fillId="3" borderId="53" xfId="1" applyFont="1" applyFill="1" applyBorder="1" applyAlignment="1" applyProtection="1">
      <alignment horizontal="center" vertical="center" wrapText="1"/>
    </xf>
    <xf numFmtId="38" fontId="28" fillId="3" borderId="53" xfId="1" applyFont="1" applyFill="1" applyBorder="1" applyProtection="1">
      <alignment vertical="center"/>
    </xf>
    <xf numFmtId="38" fontId="0" fillId="0" borderId="52" xfId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38" fontId="0" fillId="0" borderId="38" xfId="1" applyFont="1" applyFill="1" applyBorder="1" applyAlignment="1" applyProtection="1">
      <alignment vertical="center" wrapText="1"/>
      <protection locked="0"/>
    </xf>
    <xf numFmtId="38" fontId="0" fillId="0" borderId="54" xfId="1" applyFont="1" applyFill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38" fontId="0" fillId="0" borderId="98" xfId="1" applyFont="1" applyBorder="1" applyAlignment="1" applyProtection="1">
      <alignment vertical="center" wrapText="1"/>
      <protection locked="0"/>
    </xf>
    <xf numFmtId="38" fontId="0" fillId="0" borderId="3" xfId="1" applyFont="1" applyBorder="1" applyAlignment="1" applyProtection="1">
      <alignment vertical="center" wrapText="1"/>
      <protection locked="0"/>
    </xf>
    <xf numFmtId="38" fontId="0" fillId="0" borderId="2" xfId="1" applyFont="1" applyBorder="1" applyAlignment="1" applyProtection="1">
      <alignment vertical="center" wrapText="1"/>
      <protection locked="0"/>
    </xf>
    <xf numFmtId="38" fontId="0" fillId="0" borderId="47" xfId="1" applyFont="1" applyBorder="1" applyAlignment="1" applyProtection="1">
      <alignment horizontal="center" vertical="center" wrapText="1"/>
    </xf>
    <xf numFmtId="38" fontId="0" fillId="3" borderId="10" xfId="1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38" fontId="0" fillId="8" borderId="54" xfId="0" applyNumberFormat="1" applyFill="1" applyBorder="1" applyProtection="1">
      <alignment vertical="center"/>
      <protection locked="0"/>
    </xf>
    <xf numFmtId="38" fontId="0" fillId="8" borderId="23" xfId="0" applyNumberFormat="1" applyFill="1" applyBorder="1" applyProtection="1">
      <alignment vertical="center"/>
      <protection locked="0"/>
    </xf>
    <xf numFmtId="0" fontId="41" fillId="8" borderId="82" xfId="0" applyFont="1" applyFill="1" applyBorder="1" applyAlignment="1" applyProtection="1">
      <alignment vertical="center" wrapText="1"/>
      <protection locked="0"/>
    </xf>
    <xf numFmtId="0" fontId="0" fillId="8" borderId="82" xfId="0" applyFill="1" applyBorder="1" applyAlignment="1" applyProtection="1">
      <alignment vertical="center" wrapText="1"/>
      <protection locked="0"/>
    </xf>
    <xf numFmtId="0" fontId="0" fillId="0" borderId="131" xfId="0" applyBorder="1" applyProtection="1">
      <alignment vertical="center"/>
      <protection locked="0"/>
    </xf>
    <xf numFmtId="0" fontId="0" fillId="8" borderId="132" xfId="0" applyFill="1" applyBorder="1" applyAlignment="1" applyProtection="1">
      <alignment vertical="center" wrapText="1"/>
      <protection locked="0"/>
    </xf>
    <xf numFmtId="38" fontId="0" fillId="8" borderId="58" xfId="0" applyNumberFormat="1" applyFill="1" applyBorder="1" applyProtection="1">
      <alignment vertical="center"/>
      <protection locked="0"/>
    </xf>
    <xf numFmtId="38" fontId="0" fillId="8" borderId="133" xfId="0" applyNumberFormat="1" applyFill="1" applyBorder="1" applyProtection="1">
      <alignment vertical="center"/>
      <protection locked="0"/>
    </xf>
    <xf numFmtId="38" fontId="0" fillId="2" borderId="54" xfId="1" applyFont="1" applyFill="1" applyBorder="1" applyAlignment="1" applyProtection="1">
      <alignment vertical="center" wrapText="1"/>
    </xf>
    <xf numFmtId="38" fontId="0" fillId="2" borderId="24" xfId="1" applyFont="1" applyFill="1" applyBorder="1" applyAlignment="1" applyProtection="1">
      <alignment vertical="center" wrapText="1"/>
    </xf>
    <xf numFmtId="0" fontId="39" fillId="0" borderId="0" xfId="0" applyFont="1">
      <alignment vertical="center"/>
    </xf>
    <xf numFmtId="38" fontId="0" fillId="0" borderId="9" xfId="1" applyFont="1" applyFill="1" applyBorder="1" applyProtection="1">
      <alignment vertical="center"/>
    </xf>
    <xf numFmtId="38" fontId="0" fillId="0" borderId="36" xfId="1" applyFont="1" applyFill="1" applyBorder="1" applyProtection="1">
      <alignment vertical="center"/>
    </xf>
    <xf numFmtId="0" fontId="3" fillId="0" borderId="1" xfId="0" applyFont="1" applyBorder="1">
      <alignment vertical="center"/>
    </xf>
    <xf numFmtId="0" fontId="0" fillId="8" borderId="45" xfId="0" applyFill="1" applyBorder="1">
      <alignment vertical="center"/>
    </xf>
    <xf numFmtId="38" fontId="9" fillId="0" borderId="0" xfId="1" applyFont="1" applyFill="1" applyProtection="1">
      <alignment vertical="center"/>
    </xf>
    <xf numFmtId="38" fontId="47" fillId="8" borderId="54" xfId="0" applyNumberFormat="1" applyFont="1" applyFill="1" applyBorder="1" applyProtection="1">
      <alignment vertical="center"/>
      <protection locked="0"/>
    </xf>
    <xf numFmtId="38" fontId="47" fillId="0" borderId="9" xfId="1" applyFont="1" applyFill="1" applyBorder="1" applyProtection="1">
      <alignment vertical="center"/>
    </xf>
    <xf numFmtId="38" fontId="6" fillId="0" borderId="0" xfId="0" applyNumberFormat="1" applyFont="1">
      <alignment vertical="center"/>
    </xf>
    <xf numFmtId="38" fontId="46" fillId="2" borderId="71" xfId="1" applyFont="1" applyFill="1" applyBorder="1" applyProtection="1">
      <alignment vertical="center"/>
    </xf>
    <xf numFmtId="38" fontId="0" fillId="8" borderId="10" xfId="0" applyNumberFormat="1" applyFill="1" applyBorder="1" applyProtection="1">
      <alignment vertical="center"/>
      <protection locked="0"/>
    </xf>
    <xf numFmtId="38" fontId="0" fillId="8" borderId="137" xfId="0" applyNumberFormat="1" applyFill="1" applyBorder="1" applyProtection="1">
      <alignment vertical="center"/>
      <protection locked="0"/>
    </xf>
    <xf numFmtId="38" fontId="0" fillId="8" borderId="0" xfId="0" applyNumberFormat="1" applyFill="1" applyProtection="1">
      <alignment vertical="center"/>
      <protection locked="0"/>
    </xf>
    <xf numFmtId="38" fontId="0" fillId="8" borderId="138" xfId="0" applyNumberForma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38" fontId="46" fillId="2" borderId="54" xfId="0" applyNumberFormat="1" applyFont="1" applyFill="1" applyBorder="1">
      <alignment vertical="center"/>
    </xf>
    <xf numFmtId="38" fontId="46" fillId="2" borderId="10" xfId="0" applyNumberFormat="1" applyFont="1" applyFill="1" applyBorder="1">
      <alignment vertical="center"/>
    </xf>
    <xf numFmtId="38" fontId="46" fillId="2" borderId="0" xfId="0" applyNumberFormat="1" applyFont="1" applyFill="1">
      <alignment vertical="center"/>
    </xf>
    <xf numFmtId="38" fontId="46" fillId="2" borderId="23" xfId="0" applyNumberFormat="1" applyFont="1" applyFill="1" applyBorder="1">
      <alignment vertical="center"/>
    </xf>
    <xf numFmtId="38" fontId="0" fillId="2" borderId="71" xfId="1" applyFont="1" applyFill="1" applyBorder="1" applyProtection="1">
      <alignment vertical="center"/>
    </xf>
    <xf numFmtId="38" fontId="3" fillId="5" borderId="129" xfId="1" applyFont="1" applyFill="1" applyBorder="1" applyAlignment="1" applyProtection="1">
      <alignment vertical="center"/>
    </xf>
    <xf numFmtId="38" fontId="3" fillId="5" borderId="31" xfId="0" applyNumberFormat="1" applyFont="1" applyFill="1" applyBorder="1">
      <alignment vertical="center"/>
    </xf>
    <xf numFmtId="38" fontId="3" fillId="5" borderId="130" xfId="0" applyNumberFormat="1" applyFont="1" applyFill="1" applyBorder="1">
      <alignment vertical="center"/>
    </xf>
    <xf numFmtId="176" fontId="3" fillId="5" borderId="6" xfId="1" applyNumberFormat="1" applyFont="1" applyFill="1" applyBorder="1" applyAlignment="1" applyProtection="1">
      <alignment vertical="center"/>
    </xf>
    <xf numFmtId="176" fontId="3" fillId="5" borderId="7" xfId="0" applyNumberFormat="1" applyFont="1" applyFill="1" applyBorder="1">
      <alignment vertical="center"/>
    </xf>
    <xf numFmtId="176" fontId="3" fillId="5" borderId="115" xfId="0" applyNumberFormat="1" applyFont="1" applyFill="1" applyBorder="1">
      <alignment vertical="center"/>
    </xf>
    <xf numFmtId="38" fontId="0" fillId="2" borderId="33" xfId="1" applyFont="1" applyFill="1" applyBorder="1" applyAlignment="1" applyProtection="1">
      <alignment vertical="center"/>
    </xf>
    <xf numFmtId="38" fontId="0" fillId="2" borderId="117" xfId="1" applyFont="1" applyFill="1" applyBorder="1" applyAlignment="1" applyProtection="1">
      <alignment vertical="center"/>
    </xf>
    <xf numFmtId="38" fontId="0" fillId="2" borderId="118" xfId="1" applyFont="1" applyFill="1" applyBorder="1" applyAlignment="1" applyProtection="1">
      <alignment vertical="center"/>
    </xf>
    <xf numFmtId="38" fontId="0" fillId="2" borderId="120" xfId="1" applyFont="1" applyFill="1" applyBorder="1" applyAlignment="1" applyProtection="1">
      <alignment vertical="center"/>
    </xf>
    <xf numFmtId="0" fontId="0" fillId="0" borderId="121" xfId="0" applyBorder="1">
      <alignment vertical="center"/>
    </xf>
    <xf numFmtId="0" fontId="0" fillId="0" borderId="122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0" fillId="2" borderId="111" xfId="1" applyFont="1" applyFill="1" applyBorder="1" applyAlignment="1" applyProtection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38" fontId="0" fillId="0" borderId="83" xfId="1" applyFont="1" applyFill="1" applyBorder="1" applyAlignment="1" applyProtection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38" fontId="0" fillId="2" borderId="99" xfId="1" applyFont="1" applyFill="1" applyBorder="1" applyAlignment="1" applyProtection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38" fontId="0" fillId="0" borderId="105" xfId="1" applyFont="1" applyFill="1" applyBorder="1" applyAlignment="1" applyProtection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38" fontId="0" fillId="0" borderId="38" xfId="1" applyFont="1" applyFill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102" xfId="1" applyFont="1" applyFill="1" applyBorder="1" applyAlignment="1" applyProtection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38" fontId="0" fillId="0" borderId="95" xfId="1" applyFont="1" applyFill="1" applyBorder="1" applyAlignment="1" applyProtection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3" xfId="0" applyBorder="1" applyAlignment="1">
      <alignment vertical="center" textRotation="255"/>
    </xf>
    <xf numFmtId="0" fontId="3" fillId="0" borderId="4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9" xfId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8" fontId="0" fillId="2" borderId="108" xfId="1" applyFont="1" applyFill="1" applyBorder="1" applyAlignment="1" applyProtection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38" fontId="0" fillId="0" borderId="92" xfId="1" applyFont="1" applyFill="1" applyBorder="1" applyAlignment="1" applyProtection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0" xfId="0" applyFont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0" fillId="2" borderId="38" xfId="1" applyFont="1" applyFill="1" applyBorder="1" applyAlignment="1" applyProtection="1">
      <alignment horizontal="center" vertical="center"/>
    </xf>
    <xf numFmtId="177" fontId="0" fillId="5" borderId="38" xfId="0" applyNumberFormat="1" applyFill="1" applyBorder="1" applyAlignment="1">
      <alignment horizontal="center" vertical="center"/>
    </xf>
    <xf numFmtId="177" fontId="0" fillId="5" borderId="47" xfId="0" applyNumberFormat="1" applyFill="1" applyBorder="1" applyAlignment="1">
      <alignment horizontal="center" vertical="center"/>
    </xf>
    <xf numFmtId="0" fontId="3" fillId="0" borderId="32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176" fontId="3" fillId="5" borderId="6" xfId="1" applyNumberFormat="1" applyFont="1" applyFill="1" applyBorder="1" applyAlignment="1" applyProtection="1">
      <alignment vertical="center"/>
      <protection locked="0"/>
    </xf>
    <xf numFmtId="176" fontId="3" fillId="5" borderId="7" xfId="0" applyNumberFormat="1" applyFont="1" applyFill="1" applyBorder="1" applyProtection="1">
      <alignment vertical="center"/>
      <protection locked="0"/>
    </xf>
    <xf numFmtId="176" fontId="3" fillId="5" borderId="115" xfId="0" applyNumberFormat="1" applyFont="1" applyFill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0" fillId="0" borderId="3" xfId="0" applyBorder="1" applyAlignment="1" applyProtection="1">
      <alignment vertical="center" textRotation="255"/>
      <protection locked="0"/>
    </xf>
    <xf numFmtId="177" fontId="0" fillId="0" borderId="38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38" fontId="0" fillId="2" borderId="3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0" fillId="5" borderId="38" xfId="0" applyNumberFormat="1" applyFill="1" applyBorder="1" applyAlignment="1" applyProtection="1">
      <alignment horizontal="center" vertical="center"/>
      <protection locked="0"/>
    </xf>
    <xf numFmtId="177" fontId="0" fillId="5" borderId="47" xfId="0" applyNumberFormat="1" applyFill="1" applyBorder="1" applyAlignment="1" applyProtection="1">
      <alignment horizontal="center" vertical="center"/>
      <protection locked="0"/>
    </xf>
    <xf numFmtId="0" fontId="0" fillId="0" borderId="80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38" fontId="0" fillId="0" borderId="38" xfId="1" applyFont="1" applyFill="1" applyBorder="1" applyAlignment="1" applyProtection="1">
      <alignment horizontal="center" vertical="center"/>
      <protection locked="0"/>
    </xf>
    <xf numFmtId="38" fontId="3" fillId="0" borderId="9" xfId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38" fontId="4" fillId="0" borderId="0" xfId="1" applyFont="1" applyAlignment="1" applyProtection="1">
      <alignment horizontal="center" vertical="center"/>
    </xf>
    <xf numFmtId="38" fontId="9" fillId="0" borderId="0" xfId="1" applyFont="1" applyFill="1" applyAlignment="1" applyProtection="1">
      <alignment horizontal="left" vertical="center" wrapText="1"/>
    </xf>
    <xf numFmtId="0" fontId="41" fillId="8" borderId="4" xfId="0" applyFont="1" applyFill="1" applyBorder="1" applyProtection="1">
      <alignment vertical="center"/>
      <protection locked="0"/>
    </xf>
    <xf numFmtId="0" fontId="40" fillId="8" borderId="82" xfId="0" applyFont="1" applyFill="1" applyBorder="1" applyProtection="1">
      <alignment vertical="center"/>
      <protection locked="0"/>
    </xf>
    <xf numFmtId="181" fontId="0" fillId="0" borderId="38" xfId="0" applyNumberFormat="1" applyBorder="1" applyAlignment="1">
      <alignment horizontal="center" vertical="center"/>
    </xf>
    <xf numFmtId="181" fontId="0" fillId="0" borderId="47" xfId="0" applyNumberForma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38" fontId="3" fillId="0" borderId="38" xfId="1" applyFont="1" applyFill="1" applyBorder="1" applyAlignment="1" applyProtection="1">
      <alignment horizontal="center" vertical="center"/>
    </xf>
    <xf numFmtId="0" fontId="3" fillId="0" borderId="47" xfId="0" applyFont="1" applyBorder="1" applyAlignment="1">
      <alignment horizontal="center" vertical="center"/>
    </xf>
    <xf numFmtId="179" fontId="0" fillId="0" borderId="21" xfId="0" applyNumberForma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strike val="0"/>
        <color theme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579774</xdr:colOff>
      <xdr:row>21</xdr:row>
      <xdr:rowOff>48107</xdr:rowOff>
    </xdr:from>
    <xdr:to>
      <xdr:col>26</xdr:col>
      <xdr:colOff>663863</xdr:colOff>
      <xdr:row>27</xdr:row>
      <xdr:rowOff>235336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AB9ED091-2C77-1D9C-20DA-707B67CC50E6}"/>
            </a:ext>
          </a:extLst>
        </xdr:cNvPr>
        <xdr:cNvSpPr txBox="1"/>
      </xdr:nvSpPr>
      <xdr:spPr>
        <a:xfrm>
          <a:off x="16289674" y="5483707"/>
          <a:ext cx="6624589" cy="1825529"/>
        </a:xfrm>
        <a:prstGeom prst="rect">
          <a:avLst/>
        </a:prstGeom>
        <a:gradFill>
          <a:gsLst>
            <a:gs pos="0">
              <a:schemeClr val="accent2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u="sng">
              <a:solidFill>
                <a:srgbClr val="FF0000"/>
              </a:solidFill>
            </a:rPr>
            <a:t>作　成　例　</a:t>
          </a:r>
          <a:endParaRPr kumimoji="1" lang="en-US" altLang="ja-JP" sz="2000" b="1" u="sng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総表シート</a:t>
          </a:r>
          <a:endParaRPr kumimoji="1" lang="en-US" altLang="ja-JP" sz="2000" b="1">
            <a:solidFill>
              <a:srgbClr val="FF0000"/>
            </a:solidFill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</a:rPr>
            <a:t>（記載例に沿って作成して下さい。）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E250-7FDC-4A22-B028-6B2B29745682}">
  <sheetPr>
    <tabColor theme="0" tint="-0.249977111117893"/>
  </sheetPr>
  <dimension ref="A1:AE36"/>
  <sheetViews>
    <sheetView view="pageBreakPreview" topLeftCell="A15" zoomScale="80" zoomScaleNormal="75" zoomScaleSheetLayoutView="80" workbookViewId="0">
      <selection activeCell="P9" sqref="P9"/>
    </sheetView>
  </sheetViews>
  <sheetFormatPr defaultRowHeight="18"/>
  <cols>
    <col min="1" max="1" width="2.58203125" customWidth="1"/>
    <col min="2" max="2" width="4.58203125" customWidth="1"/>
    <col min="3" max="3" width="15.33203125" customWidth="1"/>
    <col min="4" max="4" width="21.83203125" customWidth="1"/>
    <col min="5" max="5" width="22.08203125" style="20" customWidth="1"/>
    <col min="6" max="6" width="9.33203125" style="20" customWidth="1"/>
    <col min="7" max="7" width="3.58203125" style="20" customWidth="1"/>
    <col min="8" max="8" width="2.5" style="20" customWidth="1"/>
    <col min="9" max="10" width="3.58203125" style="20" customWidth="1"/>
    <col min="11" max="11" width="35.58203125" customWidth="1"/>
    <col min="12" max="12" width="4" customWidth="1"/>
    <col min="14" max="14" width="19.58203125" customWidth="1"/>
    <col min="15" max="15" width="12.58203125" style="2" customWidth="1"/>
    <col min="16" max="25" width="12" customWidth="1"/>
    <col min="26" max="26" width="1.83203125" customWidth="1"/>
    <col min="27" max="27" width="10.33203125" customWidth="1"/>
  </cols>
  <sheetData>
    <row r="1" spans="1:31" ht="26.5" customHeight="1">
      <c r="E1" s="182"/>
      <c r="F1" s="182"/>
      <c r="G1" s="182"/>
      <c r="H1" s="182"/>
      <c r="I1" s="182"/>
      <c r="J1" s="182"/>
      <c r="K1" s="183" t="s">
        <v>0</v>
      </c>
      <c r="O1" s="184"/>
    </row>
    <row r="2" spans="1:31" ht="25" customHeight="1">
      <c r="A2" s="128"/>
      <c r="B2" s="449" t="s">
        <v>1</v>
      </c>
      <c r="C2" s="450"/>
      <c r="D2" s="450"/>
      <c r="E2" s="450"/>
      <c r="F2"/>
      <c r="G2"/>
      <c r="H2"/>
      <c r="I2"/>
      <c r="J2"/>
      <c r="K2" s="128"/>
      <c r="L2" s="128"/>
      <c r="O2" s="184"/>
    </row>
    <row r="3" spans="1:31" ht="25" customHeight="1">
      <c r="A3" s="128"/>
      <c r="B3" s="449" t="s">
        <v>2</v>
      </c>
      <c r="C3" s="471"/>
      <c r="D3" s="471"/>
      <c r="E3" s="471"/>
      <c r="F3" s="471"/>
      <c r="G3" s="471"/>
      <c r="H3" s="471"/>
      <c r="I3" s="471"/>
      <c r="J3" s="471"/>
      <c r="K3" s="471"/>
      <c r="L3" s="128"/>
      <c r="O3" s="184"/>
    </row>
    <row r="4" spans="1:31" ht="25" customHeight="1">
      <c r="A4" s="128"/>
      <c r="B4" s="128"/>
      <c r="C4" s="451" t="s">
        <v>3</v>
      </c>
      <c r="D4" s="452"/>
      <c r="E4" s="452"/>
      <c r="F4" s="452"/>
      <c r="G4" s="452"/>
      <c r="H4" s="452"/>
      <c r="I4" s="452"/>
      <c r="J4" s="452"/>
      <c r="K4" s="452"/>
      <c r="L4" s="128"/>
      <c r="N4" s="185" t="s">
        <v>4</v>
      </c>
      <c r="O4" s="184"/>
    </row>
    <row r="5" spans="1:31" ht="25" customHeight="1">
      <c r="A5" s="428" t="s">
        <v>5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N5" s="428" t="s">
        <v>6</v>
      </c>
      <c r="O5" s="428"/>
      <c r="P5" s="428"/>
      <c r="Q5" s="428"/>
      <c r="R5" s="428"/>
      <c r="S5" s="452"/>
      <c r="T5" s="452"/>
      <c r="U5" s="452"/>
      <c r="V5" s="452"/>
      <c r="W5" s="452"/>
      <c r="X5" s="452"/>
      <c r="Y5" s="452"/>
    </row>
    <row r="6" spans="1:31" ht="30" customHeight="1" thickBot="1">
      <c r="E6" s="186"/>
      <c r="F6" s="186"/>
      <c r="G6" s="186"/>
      <c r="H6" s="186"/>
      <c r="I6" s="186"/>
      <c r="J6" s="186"/>
      <c r="K6" s="187" t="s">
        <v>7</v>
      </c>
      <c r="O6" s="184"/>
      <c r="S6" s="188"/>
      <c r="T6" s="188"/>
      <c r="U6" s="188"/>
      <c r="V6" s="188"/>
      <c r="W6" s="188"/>
      <c r="X6" s="188"/>
      <c r="Y6" s="188" t="s">
        <v>7</v>
      </c>
      <c r="Z6" s="188"/>
    </row>
    <row r="7" spans="1:31" ht="25" customHeight="1">
      <c r="B7" s="465"/>
      <c r="C7" s="467" t="s">
        <v>8</v>
      </c>
      <c r="D7" s="469" t="s">
        <v>9</v>
      </c>
      <c r="E7" s="441" t="s">
        <v>10</v>
      </c>
      <c r="F7" s="456" t="s">
        <v>11</v>
      </c>
      <c r="G7" s="457"/>
      <c r="H7" s="457"/>
      <c r="I7" s="457"/>
      <c r="J7" s="458"/>
      <c r="K7" s="472" t="s">
        <v>12</v>
      </c>
      <c r="M7" s="474" t="s">
        <v>8</v>
      </c>
      <c r="N7" s="469" t="s">
        <v>9</v>
      </c>
      <c r="O7" s="482" t="s">
        <v>13</v>
      </c>
      <c r="P7" s="483">
        <f>'a.総表(入力用)'!P7</f>
        <v>2027</v>
      </c>
      <c r="Q7" s="470">
        <f>P7+1</f>
        <v>2028</v>
      </c>
      <c r="R7" s="470">
        <f t="shared" ref="R7:Y7" si="0">Q7+1</f>
        <v>2029</v>
      </c>
      <c r="S7" s="470">
        <f t="shared" si="0"/>
        <v>2030</v>
      </c>
      <c r="T7" s="470">
        <f t="shared" si="0"/>
        <v>2031</v>
      </c>
      <c r="U7" s="470">
        <f t="shared" si="0"/>
        <v>2032</v>
      </c>
      <c r="V7" s="470">
        <f t="shared" si="0"/>
        <v>2033</v>
      </c>
      <c r="W7" s="470">
        <f t="shared" si="0"/>
        <v>2034</v>
      </c>
      <c r="X7" s="470">
        <f t="shared" si="0"/>
        <v>2035</v>
      </c>
      <c r="Y7" s="478">
        <f t="shared" si="0"/>
        <v>2036</v>
      </c>
      <c r="Z7" s="189"/>
      <c r="AA7" s="480" t="s">
        <v>13</v>
      </c>
      <c r="AB7" s="476" t="s">
        <v>14</v>
      </c>
      <c r="AC7" s="452"/>
      <c r="AD7" s="452"/>
      <c r="AE7" s="452"/>
    </row>
    <row r="8" spans="1:31" ht="25" customHeight="1" thickBot="1">
      <c r="B8" s="466"/>
      <c r="C8" s="468"/>
      <c r="D8" s="442"/>
      <c r="E8" s="442"/>
      <c r="F8" s="190" t="s">
        <v>15</v>
      </c>
      <c r="G8" s="191">
        <v>2</v>
      </c>
      <c r="H8" s="192" t="s">
        <v>16</v>
      </c>
      <c r="I8" s="191">
        <v>3</v>
      </c>
      <c r="J8" s="193" t="s">
        <v>17</v>
      </c>
      <c r="K8" s="473"/>
      <c r="M8" s="475"/>
      <c r="N8" s="442"/>
      <c r="O8" s="442"/>
      <c r="P8" s="484"/>
      <c r="Q8" s="442"/>
      <c r="R8" s="442"/>
      <c r="S8" s="442"/>
      <c r="T8" s="442"/>
      <c r="U8" s="442"/>
      <c r="V8" s="442"/>
      <c r="W8" s="442"/>
      <c r="X8" s="442"/>
      <c r="Y8" s="479"/>
      <c r="Z8" s="189"/>
      <c r="AA8" s="481"/>
      <c r="AB8" s="477"/>
      <c r="AC8" s="452"/>
      <c r="AD8" s="452"/>
      <c r="AE8" s="452"/>
    </row>
    <row r="9" spans="1:31">
      <c r="B9" s="453" t="s">
        <v>18</v>
      </c>
      <c r="C9" s="194" t="s">
        <v>19</v>
      </c>
      <c r="D9" s="195"/>
      <c r="E9" s="196">
        <f>SUBTOTAL(9,E10:E11)</f>
        <v>14104</v>
      </c>
      <c r="F9" s="459"/>
      <c r="G9" s="460"/>
      <c r="H9" s="460"/>
      <c r="I9" s="460"/>
      <c r="J9" s="461"/>
      <c r="K9" s="197"/>
      <c r="M9" s="194" t="s">
        <v>19</v>
      </c>
      <c r="N9" s="195"/>
      <c r="O9" s="196">
        <f>SUBTOTAL(9,O10:O11)</f>
        <v>14104</v>
      </c>
      <c r="P9" s="196">
        <f t="shared" ref="P9:R9" si="1">SUBTOTAL(9,P10:P11)</f>
        <v>1194</v>
      </c>
      <c r="Q9" s="196">
        <f t="shared" si="1"/>
        <v>10730</v>
      </c>
      <c r="R9" s="196">
        <f t="shared" si="1"/>
        <v>2180</v>
      </c>
      <c r="S9" s="198">
        <f t="shared" ref="S9:Y9" si="2">SUBTOTAL(9,S10:S11)</f>
        <v>0</v>
      </c>
      <c r="T9" s="198">
        <f t="shared" si="2"/>
        <v>0</v>
      </c>
      <c r="U9" s="198">
        <f t="shared" si="2"/>
        <v>0</v>
      </c>
      <c r="V9" s="198">
        <f t="shared" si="2"/>
        <v>0</v>
      </c>
      <c r="W9" s="198">
        <f t="shared" si="2"/>
        <v>0</v>
      </c>
      <c r="X9" s="198">
        <f t="shared" si="2"/>
        <v>0</v>
      </c>
      <c r="Y9" s="199">
        <f t="shared" si="2"/>
        <v>0</v>
      </c>
      <c r="Z9" s="200"/>
      <c r="AA9" s="201">
        <f>SUM(P9:Y9)</f>
        <v>14104</v>
      </c>
    </row>
    <row r="10" spans="1:31">
      <c r="B10" s="453"/>
      <c r="C10" s="202"/>
      <c r="D10" s="203" t="s">
        <v>20</v>
      </c>
      <c r="E10" s="204">
        <v>8550</v>
      </c>
      <c r="F10" s="432"/>
      <c r="G10" s="433"/>
      <c r="H10" s="433"/>
      <c r="I10" s="433"/>
      <c r="J10" s="434"/>
      <c r="K10" s="205"/>
      <c r="M10" s="202"/>
      <c r="N10" s="203" t="s">
        <v>20</v>
      </c>
      <c r="O10" s="206">
        <f>SUM(P10:Y10)</f>
        <v>7550</v>
      </c>
      <c r="P10" s="207">
        <f>'b.設備備品費（内訳）'!M19</f>
        <v>0</v>
      </c>
      <c r="Q10" s="207">
        <f>'b.設備備品費（内訳）'!N19</f>
        <v>7550</v>
      </c>
      <c r="R10" s="207">
        <f>'b.設備備品費（内訳）'!O19</f>
        <v>0</v>
      </c>
      <c r="S10" s="207">
        <f>'b.設備備品費（内訳）'!P19</f>
        <v>0</v>
      </c>
      <c r="T10" s="207">
        <f>'b.設備備品費（内訳）'!Q19</f>
        <v>0</v>
      </c>
      <c r="U10" s="207">
        <f>'b.設備備品費（内訳）'!R19</f>
        <v>0</v>
      </c>
      <c r="V10" s="207">
        <f>'b.設備備品費（内訳）'!S19</f>
        <v>0</v>
      </c>
      <c r="W10" s="207">
        <f>'b.設備備品費（内訳）'!T19</f>
        <v>0</v>
      </c>
      <c r="X10" s="207">
        <f>'b.設備備品費（内訳）'!U19</f>
        <v>0</v>
      </c>
      <c r="Y10" s="208">
        <f>'b.設備備品費（内訳）'!V19</f>
        <v>0</v>
      </c>
      <c r="Z10" s="209"/>
      <c r="AA10" s="210"/>
    </row>
    <row r="11" spans="1:31">
      <c r="B11" s="453"/>
      <c r="C11" s="202"/>
      <c r="D11" s="211" t="s">
        <v>21</v>
      </c>
      <c r="E11" s="212">
        <v>5554</v>
      </c>
      <c r="F11" s="462"/>
      <c r="G11" s="463"/>
      <c r="H11" s="463"/>
      <c r="I11" s="463"/>
      <c r="J11" s="464"/>
      <c r="K11" s="213"/>
      <c r="M11" s="202"/>
      <c r="N11" s="203" t="s">
        <v>21</v>
      </c>
      <c r="O11" s="214">
        <f>SUM(P11:Y11)</f>
        <v>6554</v>
      </c>
      <c r="P11" s="215">
        <f>'b.消耗品費（内訳）'!L18</f>
        <v>1194</v>
      </c>
      <c r="Q11" s="215">
        <f>'b.消耗品費（内訳）'!M18</f>
        <v>3180</v>
      </c>
      <c r="R11" s="215">
        <f>'b.消耗品費（内訳）'!N18</f>
        <v>2180</v>
      </c>
      <c r="S11" s="215">
        <f>'b.消耗品費（内訳）'!O18</f>
        <v>0</v>
      </c>
      <c r="T11" s="215">
        <f>'b.消耗品費（内訳）'!P18</f>
        <v>0</v>
      </c>
      <c r="U11" s="215">
        <f>'b.消耗品費（内訳）'!Q18</f>
        <v>0</v>
      </c>
      <c r="V11" s="215">
        <f>'b.消耗品費（内訳）'!R18</f>
        <v>0</v>
      </c>
      <c r="W11" s="215">
        <f>'b.消耗品費（内訳）'!S18</f>
        <v>0</v>
      </c>
      <c r="X11" s="215">
        <f>'b.消耗品費（内訳）'!T18</f>
        <v>0</v>
      </c>
      <c r="Y11" s="216">
        <f>'b.消耗品費（内訳）'!U18</f>
        <v>0</v>
      </c>
      <c r="Z11" s="209"/>
      <c r="AA11" s="210"/>
    </row>
    <row r="12" spans="1:31">
      <c r="B12" s="453"/>
      <c r="C12" s="217" t="s">
        <v>22</v>
      </c>
      <c r="D12" s="218"/>
      <c r="E12" s="219">
        <f>SUBTOTAL(9,E13:E14)</f>
        <v>22033</v>
      </c>
      <c r="F12" s="429"/>
      <c r="G12" s="430"/>
      <c r="H12" s="430"/>
      <c r="I12" s="430"/>
      <c r="J12" s="431"/>
      <c r="K12" s="220"/>
      <c r="M12" s="194" t="s">
        <v>22</v>
      </c>
      <c r="N12" s="195"/>
      <c r="O12" s="196">
        <f t="shared" ref="O12" si="3">SUBTOTAL(9,O13:O14)</f>
        <v>22033</v>
      </c>
      <c r="P12" s="196">
        <f t="shared" ref="P12" si="4">SUBTOTAL(9,P13:P14)</f>
        <v>3577</v>
      </c>
      <c r="Q12" s="196">
        <f t="shared" ref="Q12" si="5">SUBTOTAL(9,Q13:Q14)</f>
        <v>8514</v>
      </c>
      <c r="R12" s="196">
        <f t="shared" ref="R12" si="6">SUBTOTAL(9,R13:R14)</f>
        <v>9942</v>
      </c>
      <c r="S12" s="198">
        <f t="shared" ref="S12:Y12" si="7">SUBTOTAL(9,S13:S14)</f>
        <v>0</v>
      </c>
      <c r="T12" s="198">
        <f t="shared" si="7"/>
        <v>0</v>
      </c>
      <c r="U12" s="198">
        <f t="shared" si="7"/>
        <v>0</v>
      </c>
      <c r="V12" s="198">
        <f t="shared" si="7"/>
        <v>0</v>
      </c>
      <c r="W12" s="198">
        <f t="shared" si="7"/>
        <v>0</v>
      </c>
      <c r="X12" s="198">
        <f t="shared" si="7"/>
        <v>0</v>
      </c>
      <c r="Y12" s="199">
        <f t="shared" si="7"/>
        <v>0</v>
      </c>
      <c r="Z12" s="200"/>
      <c r="AA12" s="201">
        <f>SUM(P12:Y12)</f>
        <v>22033</v>
      </c>
    </row>
    <row r="13" spans="1:31">
      <c r="B13" s="453"/>
      <c r="C13" s="202"/>
      <c r="D13" s="203" t="s">
        <v>23</v>
      </c>
      <c r="E13" s="204">
        <v>21583</v>
      </c>
      <c r="F13" s="432"/>
      <c r="G13" s="433"/>
      <c r="H13" s="433"/>
      <c r="I13" s="433"/>
      <c r="J13" s="434"/>
      <c r="K13" s="221" t="s">
        <v>24</v>
      </c>
      <c r="M13" s="202"/>
      <c r="N13" s="203" t="s">
        <v>23</v>
      </c>
      <c r="O13" s="206">
        <f>SUM(P13:Y13)</f>
        <v>21583</v>
      </c>
      <c r="P13" s="207">
        <f>'b.人件費（内訳）'!K23</f>
        <v>3467</v>
      </c>
      <c r="Q13" s="207">
        <f>'b.人件費（内訳）'!L23</f>
        <v>8344</v>
      </c>
      <c r="R13" s="207">
        <f>'b.人件費（内訳）'!M23</f>
        <v>9772</v>
      </c>
      <c r="S13" s="207">
        <f>'b.人件費（内訳）'!N23</f>
        <v>0</v>
      </c>
      <c r="T13" s="207">
        <f>'b.人件費（内訳）'!O23</f>
        <v>0</v>
      </c>
      <c r="U13" s="207">
        <f>'b.人件費（内訳）'!P23</f>
        <v>0</v>
      </c>
      <c r="V13" s="207">
        <f>'b.人件費（内訳）'!Q23</f>
        <v>0</v>
      </c>
      <c r="W13" s="207">
        <f>'b.人件費（内訳）'!R23</f>
        <v>0</v>
      </c>
      <c r="X13" s="207">
        <f>'b.人件費（内訳）'!S23</f>
        <v>0</v>
      </c>
      <c r="Y13" s="208">
        <f>'b.人件費（内訳）'!T23</f>
        <v>0</v>
      </c>
      <c r="Z13" s="209"/>
      <c r="AA13" s="210"/>
    </row>
    <row r="14" spans="1:31" ht="18.5" thickBot="1">
      <c r="B14" s="453"/>
      <c r="C14" s="222"/>
      <c r="D14" s="211" t="s">
        <v>25</v>
      </c>
      <c r="E14" s="212">
        <v>450</v>
      </c>
      <c r="F14" s="462"/>
      <c r="G14" s="463"/>
      <c r="H14" s="463"/>
      <c r="I14" s="463"/>
      <c r="J14" s="464"/>
      <c r="K14" s="223" t="s">
        <v>26</v>
      </c>
      <c r="M14" s="202"/>
      <c r="N14" s="203" t="s">
        <v>25</v>
      </c>
      <c r="O14" s="214">
        <f>SUM(P14:Y14)</f>
        <v>450</v>
      </c>
      <c r="P14" s="215">
        <f>'b.謝金（内訳）'!J18</f>
        <v>110</v>
      </c>
      <c r="Q14" s="215">
        <f>'b.謝金（内訳）'!K18</f>
        <v>170</v>
      </c>
      <c r="R14" s="215">
        <f>'b.謝金（内訳）'!L18</f>
        <v>170</v>
      </c>
      <c r="S14" s="215">
        <f>'b.謝金（内訳）'!M18</f>
        <v>0</v>
      </c>
      <c r="T14" s="215">
        <f>'b.謝金（内訳）'!N18</f>
        <v>0</v>
      </c>
      <c r="U14" s="215">
        <f>'b.謝金（内訳）'!O18</f>
        <v>0</v>
      </c>
      <c r="V14" s="215">
        <f>'b.謝金（内訳）'!P18</f>
        <v>0</v>
      </c>
      <c r="W14" s="215">
        <f>'b.謝金（内訳）'!Q18</f>
        <v>0</v>
      </c>
      <c r="X14" s="215">
        <f>'b.謝金（内訳）'!R18</f>
        <v>0</v>
      </c>
      <c r="Y14" s="216">
        <f>'b.謝金（内訳）'!S18</f>
        <v>0</v>
      </c>
      <c r="Z14" s="209"/>
      <c r="AA14" s="210"/>
    </row>
    <row r="15" spans="1:31" ht="20.149999999999999" customHeight="1">
      <c r="B15" s="453"/>
      <c r="C15" s="202" t="s">
        <v>27</v>
      </c>
      <c r="D15" s="1"/>
      <c r="E15" s="224">
        <f>SUBTOTAL(9,E16:E17)</f>
        <v>2937</v>
      </c>
      <c r="F15" s="429"/>
      <c r="G15" s="430"/>
      <c r="H15" s="430"/>
      <c r="I15" s="430"/>
      <c r="J15" s="431"/>
      <c r="K15" s="220"/>
      <c r="M15" s="194" t="s">
        <v>27</v>
      </c>
      <c r="N15" s="195"/>
      <c r="O15" s="225">
        <f>SUM(P15:Y15)</f>
        <v>2937</v>
      </c>
      <c r="P15" s="226">
        <f>'b.旅費（内訳）'!L18</f>
        <v>175</v>
      </c>
      <c r="Q15" s="226">
        <f>'b.旅費（内訳）'!M18</f>
        <v>2482</v>
      </c>
      <c r="R15" s="226">
        <f>'b.旅費（内訳）'!N18</f>
        <v>280</v>
      </c>
      <c r="S15" s="226">
        <f>'b.旅費（内訳）'!O18</f>
        <v>0</v>
      </c>
      <c r="T15" s="226">
        <f>'b.旅費（内訳）'!P18</f>
        <v>0</v>
      </c>
      <c r="U15" s="226">
        <f>'b.旅費（内訳）'!Q18</f>
        <v>0</v>
      </c>
      <c r="V15" s="226">
        <f>'b.旅費（内訳）'!R18</f>
        <v>0</v>
      </c>
      <c r="W15" s="226">
        <f>'b.旅費（内訳）'!S18</f>
        <v>0</v>
      </c>
      <c r="X15" s="226">
        <f>'b.旅費（内訳）'!T18</f>
        <v>0</v>
      </c>
      <c r="Y15" s="227">
        <f>'b.旅費（内訳）'!U18</f>
        <v>0</v>
      </c>
      <c r="Z15" s="209"/>
      <c r="AA15" s="201">
        <f>SUM(P15:Y15)</f>
        <v>2937</v>
      </c>
    </row>
    <row r="16" spans="1:31" ht="19" customHeight="1">
      <c r="B16" s="453"/>
      <c r="C16" s="202"/>
      <c r="D16" s="228" t="s">
        <v>28</v>
      </c>
      <c r="E16" s="229">
        <v>735</v>
      </c>
      <c r="F16" s="432"/>
      <c r="G16" s="433"/>
      <c r="H16" s="433"/>
      <c r="I16" s="433"/>
      <c r="J16" s="434"/>
      <c r="K16" s="230"/>
      <c r="M16" s="202"/>
      <c r="N16" s="228"/>
      <c r="O16" s="231"/>
      <c r="P16" s="232"/>
      <c r="Q16" s="233"/>
      <c r="R16" s="233"/>
      <c r="S16" s="233"/>
      <c r="T16" s="234"/>
      <c r="U16" s="233"/>
      <c r="V16" s="234"/>
      <c r="W16" s="233"/>
      <c r="X16" s="233"/>
      <c r="Y16" s="235"/>
      <c r="AA16" s="210"/>
    </row>
    <row r="17" spans="2:27" ht="19" customHeight="1" thickBot="1">
      <c r="B17" s="453"/>
      <c r="C17" s="202"/>
      <c r="D17" s="236" t="s">
        <v>29</v>
      </c>
      <c r="E17" s="237">
        <v>2202</v>
      </c>
      <c r="F17" s="446"/>
      <c r="G17" s="447"/>
      <c r="H17" s="447"/>
      <c r="I17" s="447"/>
      <c r="J17" s="448"/>
      <c r="K17" s="223" t="s">
        <v>30</v>
      </c>
      <c r="M17" s="202"/>
      <c r="N17" s="238"/>
      <c r="O17" s="239"/>
      <c r="P17" s="240"/>
      <c r="Q17" s="240"/>
      <c r="R17" s="240"/>
      <c r="S17" s="240"/>
      <c r="T17" s="241"/>
      <c r="U17" s="240"/>
      <c r="V17" s="241"/>
      <c r="W17" s="240"/>
      <c r="X17" s="240"/>
      <c r="Y17" s="242"/>
      <c r="AA17" s="210"/>
    </row>
    <row r="18" spans="2:27" ht="36" customHeight="1">
      <c r="B18" s="453"/>
      <c r="C18" s="217" t="s">
        <v>31</v>
      </c>
      <c r="D18" s="218"/>
      <c r="E18" s="219">
        <f>SUBTOTAL(9,E19:E26)</f>
        <v>16703</v>
      </c>
      <c r="F18" s="429"/>
      <c r="G18" s="430"/>
      <c r="H18" s="430"/>
      <c r="I18" s="430"/>
      <c r="J18" s="431"/>
      <c r="K18" s="243"/>
      <c r="M18" s="194" t="s">
        <v>31</v>
      </c>
      <c r="N18" s="195"/>
      <c r="O18" s="244">
        <f>SUBTOTAL(9,O19:O26)</f>
        <v>16703</v>
      </c>
      <c r="P18" s="196">
        <f>SUBTOTAL(9,P19:P26)</f>
        <v>10934</v>
      </c>
      <c r="Q18" s="196">
        <f>SUBTOTAL(9,Q19:Q26)</f>
        <v>2750</v>
      </c>
      <c r="R18" s="196">
        <f t="shared" ref="R18" si="8">SUBTOTAL(9,R19:R26)</f>
        <v>3019</v>
      </c>
      <c r="S18" s="196">
        <f t="shared" ref="S18:Y18" si="9">SUBTOTAL(9,S21:S26)</f>
        <v>0</v>
      </c>
      <c r="T18" s="196">
        <f t="shared" si="9"/>
        <v>0</v>
      </c>
      <c r="U18" s="196">
        <f t="shared" si="9"/>
        <v>0</v>
      </c>
      <c r="V18" s="196">
        <f t="shared" si="9"/>
        <v>0</v>
      </c>
      <c r="W18" s="196">
        <f t="shared" si="9"/>
        <v>0</v>
      </c>
      <c r="X18" s="196">
        <f t="shared" si="9"/>
        <v>0</v>
      </c>
      <c r="Y18" s="245">
        <f t="shared" si="9"/>
        <v>0</v>
      </c>
      <c r="Z18" s="200"/>
      <c r="AA18" s="201">
        <f>SUM(P18:Y18)</f>
        <v>16703</v>
      </c>
    </row>
    <row r="19" spans="2:27" ht="33" hidden="1" customHeight="1">
      <c r="B19" s="453"/>
      <c r="C19" s="202"/>
      <c r="D19" s="203" t="s">
        <v>32</v>
      </c>
      <c r="E19" s="246"/>
      <c r="F19" s="418"/>
      <c r="G19" s="419"/>
      <c r="H19" s="419"/>
      <c r="I19" s="419"/>
      <c r="J19" s="420"/>
      <c r="K19" s="247" t="s">
        <v>33</v>
      </c>
      <c r="M19" s="202"/>
      <c r="N19" s="248" t="s">
        <v>34</v>
      </c>
      <c r="O19" s="249">
        <f t="shared" ref="O19" si="10">SUM(P19:Y19)</f>
        <v>0</v>
      </c>
      <c r="P19" s="250">
        <f>'b.外注費（打上げ費用）（内訳）'!K18</f>
        <v>0</v>
      </c>
      <c r="Q19" s="250">
        <f>'b.外注費（打上げ費用）（内訳）'!L18</f>
        <v>0</v>
      </c>
      <c r="R19" s="250">
        <f>'b.外注費（打上げ費用）（内訳）'!M18</f>
        <v>0</v>
      </c>
      <c r="S19" s="250">
        <f>'b.外注費（打上げ費用）（内訳）'!N18</f>
        <v>0</v>
      </c>
      <c r="T19" s="250">
        <f>'b.外注費（打上げ費用）（内訳）'!O18</f>
        <v>0</v>
      </c>
      <c r="U19" s="250">
        <f>'b.外注費（打上げ費用）（内訳）'!P18</f>
        <v>0</v>
      </c>
      <c r="V19" s="250">
        <f>'b.外注費（打上げ費用）（内訳）'!Q18</f>
        <v>0</v>
      </c>
      <c r="W19" s="250">
        <f>'b.外注費（打上げ費用）（内訳）'!R18</f>
        <v>0</v>
      </c>
      <c r="X19" s="250">
        <f>'b.外注費（打上げ費用）（内訳）'!S18</f>
        <v>0</v>
      </c>
      <c r="Y19" s="250">
        <f>'b.外注費（打上げ費用）（内訳）'!T18</f>
        <v>0</v>
      </c>
      <c r="Z19" s="200"/>
      <c r="AA19" s="251">
        <f>SUM(P19:Y19)</f>
        <v>0</v>
      </c>
    </row>
    <row r="20" spans="2:27" ht="33" hidden="1" customHeight="1">
      <c r="B20" s="453"/>
      <c r="C20" s="202"/>
      <c r="D20" s="252" t="s">
        <v>35</v>
      </c>
      <c r="E20" s="253">
        <f>SUBTOTAL(9,E21:E26)</f>
        <v>16703</v>
      </c>
      <c r="F20" s="421"/>
      <c r="G20" s="422"/>
      <c r="H20" s="422"/>
      <c r="I20" s="422"/>
      <c r="J20" s="423"/>
      <c r="K20" s="254"/>
      <c r="M20" s="202"/>
      <c r="N20" s="255" t="s">
        <v>36</v>
      </c>
      <c r="O20" s="256">
        <f>SUBTOTAL(9,O21:O26)</f>
        <v>16703</v>
      </c>
      <c r="P20" s="256">
        <f>SUBTOTAL(9,P21:P26)</f>
        <v>10934</v>
      </c>
      <c r="Q20" s="257">
        <f>SUBTOTAL(9,Q21:Q26)</f>
        <v>2750</v>
      </c>
      <c r="R20" s="257">
        <f>SUBTOTAL(9,R21:R26)</f>
        <v>3019</v>
      </c>
      <c r="S20" s="257">
        <f>SUBTOTAL(9,S21:S26)</f>
        <v>0</v>
      </c>
      <c r="T20" s="257">
        <f t="shared" ref="T20:X20" si="11">SUBTOTAL(9,T21:T26)</f>
        <v>0</v>
      </c>
      <c r="U20" s="257">
        <f t="shared" si="11"/>
        <v>0</v>
      </c>
      <c r="V20" s="257">
        <f t="shared" si="11"/>
        <v>0</v>
      </c>
      <c r="W20" s="257">
        <f t="shared" si="11"/>
        <v>0</v>
      </c>
      <c r="X20" s="257">
        <f t="shared" si="11"/>
        <v>0</v>
      </c>
      <c r="Y20" s="257">
        <f>SUBTOTAL(9,Y21:Y26)</f>
        <v>0</v>
      </c>
      <c r="Z20" s="200"/>
      <c r="AA20" s="201">
        <f>SUM(P20:Y20)</f>
        <v>16703</v>
      </c>
    </row>
    <row r="21" spans="2:27" ht="19" customHeight="1">
      <c r="B21" s="453"/>
      <c r="C21" s="202"/>
      <c r="D21" s="228" t="s">
        <v>37</v>
      </c>
      <c r="E21" s="229">
        <v>8592</v>
      </c>
      <c r="F21" s="432"/>
      <c r="G21" s="433"/>
      <c r="H21" s="433"/>
      <c r="I21" s="433"/>
      <c r="J21" s="434"/>
      <c r="K21" s="258"/>
      <c r="M21" s="202"/>
      <c r="N21" s="228" t="s">
        <v>37</v>
      </c>
      <c r="O21" s="259">
        <f t="shared" ref="O21:O26" si="12">SUM(P21:Y21)</f>
        <v>8592</v>
      </c>
      <c r="P21" s="207">
        <f>'b.外注費（内訳）'!L18</f>
        <v>8592</v>
      </c>
      <c r="Q21" s="207">
        <f>'b.外注費（内訳）'!M18</f>
        <v>0</v>
      </c>
      <c r="R21" s="207">
        <f>'b.外注費（内訳）'!N18</f>
        <v>0</v>
      </c>
      <c r="S21" s="207">
        <f>'b.外注費（内訳）'!O18</f>
        <v>0</v>
      </c>
      <c r="T21" s="207">
        <f>'b.外注費（内訳）'!P18</f>
        <v>0</v>
      </c>
      <c r="U21" s="207">
        <f>'b.外注費（内訳）'!Q18</f>
        <v>0</v>
      </c>
      <c r="V21" s="207">
        <f>'b.外注費（内訳）'!R18</f>
        <v>0</v>
      </c>
      <c r="W21" s="207">
        <f>'b.外注費（内訳）'!S18</f>
        <v>0</v>
      </c>
      <c r="X21" s="207">
        <f>'b.外注費（内訳）'!T18</f>
        <v>0</v>
      </c>
      <c r="Y21" s="208">
        <f>'b.外注費（内訳）'!U18</f>
        <v>0</v>
      </c>
      <c r="Z21" s="209"/>
      <c r="AA21" s="210"/>
    </row>
    <row r="22" spans="2:27">
      <c r="B22" s="453"/>
      <c r="C22" s="202"/>
      <c r="D22" s="228" t="s">
        <v>38</v>
      </c>
      <c r="E22" s="229">
        <v>245</v>
      </c>
      <c r="F22" s="432"/>
      <c r="G22" s="433"/>
      <c r="H22" s="433"/>
      <c r="I22" s="433"/>
      <c r="J22" s="434"/>
      <c r="K22" s="258"/>
      <c r="M22" s="202"/>
      <c r="N22" s="228" t="s">
        <v>38</v>
      </c>
      <c r="O22" s="206">
        <f t="shared" si="12"/>
        <v>245</v>
      </c>
      <c r="P22" s="207">
        <f>'b.印刷製本費（内訳）'!L18</f>
        <v>31</v>
      </c>
      <c r="Q22" s="207">
        <f>'b.印刷製本費（内訳）'!M18</f>
        <v>107</v>
      </c>
      <c r="R22" s="207">
        <f>'b.印刷製本費（内訳）'!N18</f>
        <v>107</v>
      </c>
      <c r="S22" s="207">
        <f>'b.印刷製本費（内訳）'!O18</f>
        <v>0</v>
      </c>
      <c r="T22" s="207">
        <f>'b.印刷製本費（内訳）'!P18</f>
        <v>0</v>
      </c>
      <c r="U22" s="207">
        <f>'b.印刷製本費（内訳）'!Q18</f>
        <v>0</v>
      </c>
      <c r="V22" s="207">
        <f>'b.印刷製本費（内訳）'!R18</f>
        <v>0</v>
      </c>
      <c r="W22" s="207">
        <f>'b.印刷製本費（内訳）'!S18</f>
        <v>0</v>
      </c>
      <c r="X22" s="207">
        <f>'b.印刷製本費（内訳）'!T18</f>
        <v>0</v>
      </c>
      <c r="Y22" s="208">
        <f>'b.印刷製本費（内訳）'!U18</f>
        <v>0</v>
      </c>
      <c r="Z22" s="209"/>
      <c r="AA22" s="210"/>
    </row>
    <row r="23" spans="2:27">
      <c r="B23" s="453"/>
      <c r="C23" s="202"/>
      <c r="D23" s="228" t="s">
        <v>39</v>
      </c>
      <c r="E23" s="229">
        <v>1069</v>
      </c>
      <c r="F23" s="432"/>
      <c r="G23" s="433"/>
      <c r="H23" s="433"/>
      <c r="I23" s="433"/>
      <c r="J23" s="434"/>
      <c r="K23" s="258"/>
      <c r="M23" s="202"/>
      <c r="N23" s="228" t="s">
        <v>39</v>
      </c>
      <c r="O23" s="206">
        <f t="shared" si="12"/>
        <v>1069</v>
      </c>
      <c r="P23" s="207">
        <f>'b.会議費（内訳）'!L18</f>
        <v>214</v>
      </c>
      <c r="Q23" s="207">
        <f>'b.会議費（内訳）'!M18</f>
        <v>427</v>
      </c>
      <c r="R23" s="207">
        <f>'b.会議費（内訳）'!N18</f>
        <v>428</v>
      </c>
      <c r="S23" s="207">
        <f>'b.会議費（内訳）'!O18</f>
        <v>0</v>
      </c>
      <c r="T23" s="207">
        <f>'b.会議費（内訳）'!P18</f>
        <v>0</v>
      </c>
      <c r="U23" s="207">
        <f>'b.会議費（内訳）'!Q18</f>
        <v>0</v>
      </c>
      <c r="V23" s="207">
        <f>'b.会議費（内訳）'!R18</f>
        <v>0</v>
      </c>
      <c r="W23" s="207">
        <f>'b.会議費（内訳）'!S18</f>
        <v>0</v>
      </c>
      <c r="X23" s="207">
        <f>'b.会議費（内訳）'!T18</f>
        <v>0</v>
      </c>
      <c r="Y23" s="208">
        <f>'b.会議費（内訳）'!U18</f>
        <v>0</v>
      </c>
      <c r="Z23" s="209"/>
      <c r="AA23" s="210"/>
    </row>
    <row r="24" spans="2:27">
      <c r="B24" s="453"/>
      <c r="C24" s="202"/>
      <c r="D24" s="228" t="s">
        <v>40</v>
      </c>
      <c r="E24" s="229">
        <v>201</v>
      </c>
      <c r="F24" s="432"/>
      <c r="G24" s="433"/>
      <c r="H24" s="433"/>
      <c r="I24" s="433"/>
      <c r="J24" s="434"/>
      <c r="K24" s="258"/>
      <c r="M24" s="202"/>
      <c r="N24" s="228" t="s">
        <v>40</v>
      </c>
      <c r="O24" s="206">
        <f t="shared" si="12"/>
        <v>201</v>
      </c>
      <c r="P24" s="207">
        <f>'b.通信運搬費（内訳）'!L18</f>
        <v>5</v>
      </c>
      <c r="Q24" s="207">
        <f>'b.通信運搬費（内訳）'!M18</f>
        <v>26</v>
      </c>
      <c r="R24" s="207">
        <f>'b.通信運搬費（内訳）'!N18</f>
        <v>170</v>
      </c>
      <c r="S24" s="207">
        <f>'b.通信運搬費（内訳）'!O18</f>
        <v>0</v>
      </c>
      <c r="T24" s="207">
        <f>'b.通信運搬費（内訳）'!P18</f>
        <v>0</v>
      </c>
      <c r="U24" s="207">
        <f>'b.通信運搬費（内訳）'!Q18</f>
        <v>0</v>
      </c>
      <c r="V24" s="207">
        <f>'b.通信運搬費（内訳）'!R18</f>
        <v>0</v>
      </c>
      <c r="W24" s="207">
        <f>'b.通信運搬費（内訳）'!S18</f>
        <v>0</v>
      </c>
      <c r="X24" s="207">
        <f>'b.通信運搬費（内訳）'!T18</f>
        <v>0</v>
      </c>
      <c r="Y24" s="208">
        <f>'b.通信運搬費（内訳）'!U18</f>
        <v>0</v>
      </c>
      <c r="Z24" s="209"/>
      <c r="AA24" s="210"/>
    </row>
    <row r="25" spans="2:27">
      <c r="B25" s="453"/>
      <c r="C25" s="202"/>
      <c r="D25" s="228" t="s">
        <v>41</v>
      </c>
      <c r="E25" s="229">
        <v>5846</v>
      </c>
      <c r="F25" s="432"/>
      <c r="G25" s="433"/>
      <c r="H25" s="433"/>
      <c r="I25" s="433"/>
      <c r="J25" s="434"/>
      <c r="K25" s="258"/>
      <c r="M25" s="202"/>
      <c r="N25" s="228" t="s">
        <v>41</v>
      </c>
      <c r="O25" s="206">
        <f t="shared" si="12"/>
        <v>5846</v>
      </c>
      <c r="P25" s="207">
        <f>'b.光熱水料（内訳）'!L18</f>
        <v>1949</v>
      </c>
      <c r="Q25" s="207">
        <f>'b.光熱水料（内訳）'!M18</f>
        <v>1948</v>
      </c>
      <c r="R25" s="207">
        <f>'b.光熱水料（内訳）'!N18</f>
        <v>1949</v>
      </c>
      <c r="S25" s="207">
        <f>'b.光熱水料（内訳）'!O18</f>
        <v>0</v>
      </c>
      <c r="T25" s="207">
        <f>'b.光熱水料（内訳）'!P18</f>
        <v>0</v>
      </c>
      <c r="U25" s="207">
        <f>'b.光熱水料（内訳）'!Q18</f>
        <v>0</v>
      </c>
      <c r="V25" s="207">
        <f>'b.光熱水料（内訳）'!R18</f>
        <v>0</v>
      </c>
      <c r="W25" s="207">
        <f>'b.光熱水料（内訳）'!S18</f>
        <v>0</v>
      </c>
      <c r="X25" s="207">
        <f>'b.光熱水料（内訳）'!T18</f>
        <v>0</v>
      </c>
      <c r="Y25" s="208">
        <f>'b.光熱水料（内訳）'!U18</f>
        <v>0</v>
      </c>
      <c r="Z25" s="209"/>
      <c r="AA25" s="210"/>
    </row>
    <row r="26" spans="2:27" ht="19.5" customHeight="1" thickBot="1">
      <c r="B26" s="453"/>
      <c r="C26" s="202"/>
      <c r="D26" s="228" t="s">
        <v>42</v>
      </c>
      <c r="E26" s="229">
        <v>750</v>
      </c>
      <c r="F26" s="432"/>
      <c r="G26" s="433"/>
      <c r="H26" s="433"/>
      <c r="I26" s="433"/>
      <c r="J26" s="434"/>
      <c r="K26" s="260"/>
      <c r="M26" s="202"/>
      <c r="N26" s="228" t="s">
        <v>42</v>
      </c>
      <c r="O26" s="206">
        <f t="shared" si="12"/>
        <v>750</v>
      </c>
      <c r="P26" s="207">
        <f>'b.その他（諸経費）（内訳）'!L18</f>
        <v>143</v>
      </c>
      <c r="Q26" s="207">
        <f>'b.その他（諸経費）（内訳）'!M18</f>
        <v>242</v>
      </c>
      <c r="R26" s="207">
        <f>'b.その他（諸経費）（内訳）'!N18</f>
        <v>365</v>
      </c>
      <c r="S26" s="207">
        <f>'b.その他（諸経費）（内訳）'!O18</f>
        <v>0</v>
      </c>
      <c r="T26" s="207">
        <f>'b.その他（諸経費）（内訳）'!P18</f>
        <v>0</v>
      </c>
      <c r="U26" s="207">
        <f>'b.その他（諸経費）（内訳）'!Q18</f>
        <v>0</v>
      </c>
      <c r="V26" s="207">
        <f>'b.その他（諸経費）（内訳）'!R18</f>
        <v>0</v>
      </c>
      <c r="W26" s="207">
        <f>'b.その他（諸経費）（内訳）'!S18</f>
        <v>0</v>
      </c>
      <c r="X26" s="207">
        <f>'b.その他（諸経費）（内訳）'!T18</f>
        <v>0</v>
      </c>
      <c r="Y26" s="208">
        <f>'b.その他（諸経費）（内訳）'!U18</f>
        <v>0</v>
      </c>
      <c r="Z26" s="209"/>
      <c r="AA26" s="210"/>
    </row>
    <row r="27" spans="2:27" ht="36.65" customHeight="1" thickTop="1" thickBot="1">
      <c r="B27" s="454" t="s">
        <v>43</v>
      </c>
      <c r="C27" s="455"/>
      <c r="D27" s="262" t="s">
        <v>44</v>
      </c>
      <c r="E27" s="263">
        <f>SUBTOTAL(109,E9:E26)</f>
        <v>55777</v>
      </c>
      <c r="F27" s="435"/>
      <c r="G27" s="436"/>
      <c r="H27" s="436"/>
      <c r="I27" s="436"/>
      <c r="J27" s="437"/>
      <c r="K27" s="264"/>
      <c r="M27" s="265" t="s">
        <v>45</v>
      </c>
      <c r="N27" s="266"/>
      <c r="O27" s="267">
        <f>SUBTOTAL(9,O9:O26)</f>
        <v>55777</v>
      </c>
      <c r="P27" s="267">
        <f>SUBTOTAL(109,P9:P26)</f>
        <v>15880</v>
      </c>
      <c r="Q27" s="267">
        <f t="shared" ref="Q27:Y27" si="13">SUBTOTAL(109,Q9:Q26)</f>
        <v>24476</v>
      </c>
      <c r="R27" s="267">
        <f>SUBTOTAL(109,R9:R26)</f>
        <v>15421</v>
      </c>
      <c r="S27" s="267">
        <f t="shared" si="13"/>
        <v>0</v>
      </c>
      <c r="T27" s="268">
        <f t="shared" si="13"/>
        <v>0</v>
      </c>
      <c r="U27" s="267">
        <f t="shared" si="13"/>
        <v>0</v>
      </c>
      <c r="V27" s="268">
        <f t="shared" si="13"/>
        <v>0</v>
      </c>
      <c r="W27" s="267">
        <f t="shared" si="13"/>
        <v>0</v>
      </c>
      <c r="X27" s="267">
        <f t="shared" si="13"/>
        <v>0</v>
      </c>
      <c r="Y27" s="269">
        <f t="shared" si="13"/>
        <v>0</v>
      </c>
      <c r="Z27" s="200"/>
      <c r="AA27" s="201">
        <f>SUM(P27:Y27)</f>
        <v>55777</v>
      </c>
    </row>
    <row r="28" spans="2:27" ht="38.15" customHeight="1" thickBot="1">
      <c r="B28" s="424" t="s">
        <v>46</v>
      </c>
      <c r="C28" s="425"/>
      <c r="D28" s="270">
        <v>0.1</v>
      </c>
      <c r="E28" s="105">
        <f>ROUNDDOWN(E27*ROUNDDOWN(D28,1),0)</f>
        <v>5577</v>
      </c>
      <c r="F28" s="443"/>
      <c r="G28" s="444"/>
      <c r="H28" s="444"/>
      <c r="I28" s="444"/>
      <c r="J28" s="445"/>
      <c r="K28" s="271"/>
      <c r="M28" s="424" t="s">
        <v>47</v>
      </c>
      <c r="N28" s="425"/>
      <c r="O28" s="272">
        <f>SUM(P28:Y28)</f>
        <v>5576.7</v>
      </c>
      <c r="P28" s="273">
        <f>P27*0.1</f>
        <v>1588</v>
      </c>
      <c r="Q28" s="273">
        <f t="shared" ref="Q28" si="14">Q27*0.1</f>
        <v>2447.6</v>
      </c>
      <c r="R28" s="273">
        <f>R27*0.1-1</f>
        <v>1541.1000000000001</v>
      </c>
      <c r="S28" s="274"/>
      <c r="T28" s="275"/>
      <c r="U28" s="274"/>
      <c r="V28" s="275"/>
      <c r="W28" s="274"/>
      <c r="X28" s="274"/>
      <c r="Y28" s="276"/>
      <c r="Z28" s="200"/>
      <c r="AA28" s="201">
        <f>SUM(P28:Y28)</f>
        <v>5576.7</v>
      </c>
    </row>
    <row r="29" spans="2:27" ht="40.5" customHeight="1" thickBot="1">
      <c r="B29" s="426" t="s">
        <v>48</v>
      </c>
      <c r="C29" s="427"/>
      <c r="D29" s="277">
        <f>E29/E30</f>
        <v>0.17018542813476337</v>
      </c>
      <c r="E29" s="278">
        <v>12583</v>
      </c>
      <c r="F29" s="438"/>
      <c r="G29" s="439"/>
      <c r="H29" s="439"/>
      <c r="I29" s="439"/>
      <c r="J29" s="440"/>
      <c r="K29" s="279" t="s">
        <v>49</v>
      </c>
      <c r="L29" s="280"/>
      <c r="M29" s="426" t="s">
        <v>50</v>
      </c>
      <c r="N29" s="427"/>
      <c r="O29" s="281">
        <f>SUM(P29:Y29)</f>
        <v>12583</v>
      </c>
      <c r="P29" s="400">
        <v>2097</v>
      </c>
      <c r="Q29" s="400">
        <v>5243</v>
      </c>
      <c r="R29" s="400">
        <v>5243</v>
      </c>
      <c r="S29" s="400">
        <v>0</v>
      </c>
      <c r="T29" s="400">
        <v>0</v>
      </c>
      <c r="U29" s="400">
        <v>0</v>
      </c>
      <c r="V29" s="400">
        <v>0</v>
      </c>
      <c r="W29" s="400">
        <v>0</v>
      </c>
      <c r="X29" s="400">
        <v>0</v>
      </c>
      <c r="Y29" s="400">
        <v>0</v>
      </c>
      <c r="Z29" s="200"/>
      <c r="AA29" s="201">
        <f>SUM(P29:Y29)</f>
        <v>12583</v>
      </c>
    </row>
    <row r="30" spans="2:27" ht="40" customHeight="1" thickTop="1" thickBot="1">
      <c r="B30" s="261" t="s">
        <v>51</v>
      </c>
      <c r="C30" s="282"/>
      <c r="D30" s="283" t="s">
        <v>52</v>
      </c>
      <c r="E30" s="284">
        <f>SUBTOTAL(9,E9:E29)</f>
        <v>73937</v>
      </c>
      <c r="F30" s="412">
        <f>ROUNDDOWN(E30*(G8/I8),0)+E19</f>
        <v>49291</v>
      </c>
      <c r="G30" s="413"/>
      <c r="H30" s="413"/>
      <c r="I30" s="413"/>
      <c r="J30" s="414"/>
      <c r="K30" s="285"/>
      <c r="M30" s="286" t="s">
        <v>53</v>
      </c>
      <c r="N30" s="282"/>
      <c r="O30" s="287">
        <f t="shared" ref="O30:Y30" si="15">SUBTOTAL(109,O9:O29)</f>
        <v>73936.7</v>
      </c>
      <c r="P30" s="287">
        <f t="shared" si="15"/>
        <v>19565</v>
      </c>
      <c r="Q30" s="287">
        <f t="shared" si="15"/>
        <v>32166.6</v>
      </c>
      <c r="R30" s="287">
        <f t="shared" si="15"/>
        <v>22205.1</v>
      </c>
      <c r="S30" s="288">
        <f t="shared" si="15"/>
        <v>0</v>
      </c>
      <c r="T30" s="289">
        <f t="shared" si="15"/>
        <v>0</v>
      </c>
      <c r="U30" s="288">
        <f t="shared" si="15"/>
        <v>0</v>
      </c>
      <c r="V30" s="289">
        <f t="shared" si="15"/>
        <v>0</v>
      </c>
      <c r="W30" s="288">
        <f t="shared" si="15"/>
        <v>0</v>
      </c>
      <c r="X30" s="288">
        <f t="shared" si="15"/>
        <v>0</v>
      </c>
      <c r="Y30" s="290">
        <f t="shared" si="15"/>
        <v>0</v>
      </c>
      <c r="Z30" s="291"/>
      <c r="AA30" s="292">
        <f>SUM(P30:Y30)</f>
        <v>73936.7</v>
      </c>
    </row>
    <row r="31" spans="2:27" ht="40" hidden="1" customHeight="1" thickBot="1">
      <c r="B31" s="3"/>
      <c r="C31" s="3"/>
      <c r="D31" s="1"/>
      <c r="E31" s="293" t="s">
        <v>54</v>
      </c>
      <c r="F31" s="415"/>
      <c r="G31" s="416"/>
      <c r="H31" s="416"/>
      <c r="I31" s="416"/>
      <c r="J31" s="417"/>
      <c r="K31" s="294"/>
      <c r="M31" s="295"/>
      <c r="N31" s="3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1"/>
      <c r="AA31" s="297"/>
    </row>
    <row r="32" spans="2:27" ht="44.15" customHeight="1">
      <c r="C32" s="298" t="s">
        <v>55</v>
      </c>
      <c r="E32" s="182"/>
      <c r="F32" s="200"/>
      <c r="G32" s="200"/>
      <c r="H32" s="200"/>
      <c r="I32" s="200"/>
      <c r="J32" s="200"/>
      <c r="M32" s="298" t="s">
        <v>56</v>
      </c>
      <c r="O32" s="184"/>
    </row>
    <row r="33" spans="3:15" ht="26.5" customHeight="1">
      <c r="C33" s="299" t="s">
        <v>57</v>
      </c>
      <c r="E33" s="182"/>
      <c r="F33" s="182"/>
      <c r="G33" s="182"/>
      <c r="H33" s="182"/>
      <c r="I33" s="182"/>
      <c r="J33" s="182"/>
      <c r="N33" s="300"/>
      <c r="O33" s="301" t="s">
        <v>58</v>
      </c>
    </row>
    <row r="34" spans="3:15" ht="4" customHeight="1">
      <c r="E34" s="182"/>
      <c r="F34" s="182"/>
      <c r="G34" s="182"/>
      <c r="H34" s="182"/>
      <c r="I34" s="182"/>
      <c r="J34" s="182"/>
      <c r="O34" s="184"/>
    </row>
    <row r="35" spans="3:15" ht="28" customHeight="1">
      <c r="E35" s="182"/>
      <c r="F35" s="182"/>
      <c r="G35" s="182"/>
      <c r="H35" s="182"/>
      <c r="I35" s="182"/>
      <c r="J35" s="182"/>
      <c r="N35" s="302"/>
      <c r="O35" s="301" t="s">
        <v>58</v>
      </c>
    </row>
    <row r="36" spans="3:15">
      <c r="E36" s="182"/>
      <c r="F36" s="182"/>
      <c r="G36" s="182"/>
      <c r="H36" s="182"/>
      <c r="I36" s="182"/>
      <c r="J36" s="182"/>
      <c r="O36" s="184"/>
    </row>
  </sheetData>
  <sheetProtection algorithmName="SHA-512" hashValue="vf/eOA/veZwapxTdEZvjJ7bkQ60TlXGgp51HTi4CCgOJOJ+9nJlcTZFOOs4LNzPwvMkXSbowbC/fYJADMjqJ3w==" saltValue="Da5sq4/IM4aTCL2XVrbVeQ==" spinCount="100000" sheet="1" objects="1" scenarios="1" selectLockedCells="1" selectUnlockedCells="1"/>
  <mergeCells count="55">
    <mergeCell ref="AB7:AE8"/>
    <mergeCell ref="Y7:Y8"/>
    <mergeCell ref="AA7:AA8"/>
    <mergeCell ref="O7:O8"/>
    <mergeCell ref="P7:P8"/>
    <mergeCell ref="Q7:Q8"/>
    <mergeCell ref="R7:R8"/>
    <mergeCell ref="W7:W8"/>
    <mergeCell ref="V7:V8"/>
    <mergeCell ref="S7:S8"/>
    <mergeCell ref="T7:T8"/>
    <mergeCell ref="N5:Y5"/>
    <mergeCell ref="X7:X8"/>
    <mergeCell ref="B3:K3"/>
    <mergeCell ref="K7:K8"/>
    <mergeCell ref="M7:M8"/>
    <mergeCell ref="N7:N8"/>
    <mergeCell ref="U7:U8"/>
    <mergeCell ref="B2:E2"/>
    <mergeCell ref="C4:K4"/>
    <mergeCell ref="B9:B26"/>
    <mergeCell ref="B27:C27"/>
    <mergeCell ref="F7:J7"/>
    <mergeCell ref="F9:J9"/>
    <mergeCell ref="F10:J10"/>
    <mergeCell ref="F11:J11"/>
    <mergeCell ref="F12:J12"/>
    <mergeCell ref="F13:J13"/>
    <mergeCell ref="F14:J14"/>
    <mergeCell ref="F15:J15"/>
    <mergeCell ref="F16:J16"/>
    <mergeCell ref="B7:B8"/>
    <mergeCell ref="C7:C8"/>
    <mergeCell ref="D7:D8"/>
    <mergeCell ref="B29:C29"/>
    <mergeCell ref="A5:L5"/>
    <mergeCell ref="B28:C28"/>
    <mergeCell ref="F18:J18"/>
    <mergeCell ref="F21:J21"/>
    <mergeCell ref="F22:J22"/>
    <mergeCell ref="F23:J23"/>
    <mergeCell ref="F24:J24"/>
    <mergeCell ref="F25:J25"/>
    <mergeCell ref="F26:J26"/>
    <mergeCell ref="F27:J27"/>
    <mergeCell ref="F29:J29"/>
    <mergeCell ref="E7:E8"/>
    <mergeCell ref="F28:J28"/>
    <mergeCell ref="F17:J17"/>
    <mergeCell ref="F30:J30"/>
    <mergeCell ref="F31:J31"/>
    <mergeCell ref="F19:J19"/>
    <mergeCell ref="F20:J20"/>
    <mergeCell ref="M28:N28"/>
    <mergeCell ref="M29:N29"/>
  </mergeCells>
  <phoneticPr fontId="2"/>
  <pageMargins left="0.7" right="0.7" top="0.75" bottom="0.75" header="0.3" footer="0.3"/>
  <pageSetup paperSize="9" scale="28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1D0-B9C9-4CB1-A55A-4E959417E7D1}">
  <dimension ref="A1:U21"/>
  <sheetViews>
    <sheetView view="pageBreakPreview" zoomScale="70" zoomScaleNormal="75" zoomScaleSheetLayoutView="7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5" width="11.58203125" style="6" customWidth="1"/>
    <col min="6" max="6" width="19.33203125" style="6" customWidth="1"/>
    <col min="7" max="7" width="11.33203125" style="6" customWidth="1"/>
    <col min="8" max="8" width="23.58203125" style="1" customWidth="1"/>
    <col min="9" max="9" width="17.33203125" style="1" customWidth="1"/>
    <col min="10" max="10" width="2.58203125" style="1" customWidth="1"/>
    <col min="11" max="11" width="13" customWidth="1"/>
    <col min="12" max="21" width="14.08203125" customWidth="1"/>
  </cols>
  <sheetData>
    <row r="1" spans="1:21">
      <c r="A1" s="53"/>
      <c r="B1" s="53"/>
      <c r="C1" s="304"/>
      <c r="D1" s="305"/>
      <c r="E1" s="305"/>
      <c r="F1" s="305"/>
      <c r="G1" s="305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4.65" customHeight="1">
      <c r="A2" s="27" t="s">
        <v>154</v>
      </c>
      <c r="B2" s="53"/>
      <c r="C2" s="304"/>
      <c r="D2" s="305"/>
      <c r="E2" s="305"/>
      <c r="F2" s="305"/>
      <c r="G2" s="305"/>
      <c r="H2" s="53"/>
      <c r="I2" s="53"/>
      <c r="J2" s="53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4.65" customHeight="1" thickBot="1">
      <c r="A3" s="27" t="s">
        <v>166</v>
      </c>
      <c r="B3" s="53"/>
      <c r="C3" s="304"/>
      <c r="D3" s="305"/>
      <c r="E3" s="305"/>
      <c r="F3" s="305"/>
      <c r="G3" s="305"/>
      <c r="H3" s="53"/>
      <c r="I3" s="53"/>
      <c r="J3" s="53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6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87</v>
      </c>
      <c r="G4" s="321" t="s">
        <v>70</v>
      </c>
      <c r="H4" s="8" t="s">
        <v>167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54">
      <c r="A6" s="109" t="s">
        <v>168</v>
      </c>
      <c r="B6" s="110" t="s">
        <v>169</v>
      </c>
      <c r="C6" s="111">
        <v>5</v>
      </c>
      <c r="D6" s="112">
        <v>127000</v>
      </c>
      <c r="E6" s="112">
        <f>D6*C6</f>
        <v>635000</v>
      </c>
      <c r="F6" s="112">
        <f>ROUNDUP(E6/1000,0)</f>
        <v>635</v>
      </c>
      <c r="G6" s="112" t="s">
        <v>92</v>
      </c>
      <c r="H6" s="111" t="s">
        <v>170</v>
      </c>
      <c r="I6" s="41"/>
      <c r="J6" s="53"/>
      <c r="K6" s="317">
        <f>SUM(L6:U6)</f>
        <v>635</v>
      </c>
      <c r="L6" s="129">
        <v>127</v>
      </c>
      <c r="M6" s="129">
        <v>254</v>
      </c>
      <c r="N6" s="129">
        <v>254</v>
      </c>
      <c r="O6" s="51"/>
      <c r="P6" s="51"/>
      <c r="Q6" s="51"/>
      <c r="R6" s="51"/>
      <c r="S6" s="51"/>
      <c r="T6" s="51"/>
      <c r="U6" s="51"/>
    </row>
    <row r="7" spans="1:21" s="54" customFormat="1" ht="54">
      <c r="A7" s="109" t="s">
        <v>171</v>
      </c>
      <c r="B7" s="110" t="s">
        <v>172</v>
      </c>
      <c r="C7" s="111">
        <v>5</v>
      </c>
      <c r="D7" s="112">
        <v>34000</v>
      </c>
      <c r="E7" s="112">
        <f t="shared" ref="E7:E9" si="0">D7*C7</f>
        <v>170000</v>
      </c>
      <c r="F7" s="112">
        <f t="shared" ref="F7:F9" si="1">ROUNDUP(E7/1000,0)</f>
        <v>170</v>
      </c>
      <c r="G7" s="112" t="s">
        <v>92</v>
      </c>
      <c r="H7" s="111" t="s">
        <v>173</v>
      </c>
      <c r="I7" s="41"/>
      <c r="J7" s="53"/>
      <c r="K7" s="317">
        <f t="shared" ref="K7:K17" si="2">SUM(L7:U7)</f>
        <v>170</v>
      </c>
      <c r="L7" s="129">
        <v>34</v>
      </c>
      <c r="M7" s="129">
        <v>68</v>
      </c>
      <c r="N7" s="129">
        <v>68</v>
      </c>
      <c r="O7" s="51"/>
      <c r="P7" s="51"/>
      <c r="Q7" s="51"/>
      <c r="R7" s="51"/>
      <c r="S7" s="51"/>
      <c r="T7" s="51"/>
      <c r="U7" s="51"/>
    </row>
    <row r="8" spans="1:21" s="54" customFormat="1" ht="54">
      <c r="A8" s="109" t="s">
        <v>174</v>
      </c>
      <c r="B8" s="110" t="s">
        <v>175</v>
      </c>
      <c r="C8" s="111">
        <v>5</v>
      </c>
      <c r="D8" s="112">
        <v>33000</v>
      </c>
      <c r="E8" s="112">
        <f t="shared" si="0"/>
        <v>165000</v>
      </c>
      <c r="F8" s="112">
        <f t="shared" si="1"/>
        <v>165</v>
      </c>
      <c r="G8" s="112" t="s">
        <v>92</v>
      </c>
      <c r="H8" s="111" t="s">
        <v>173</v>
      </c>
      <c r="I8" s="41"/>
      <c r="J8" s="53"/>
      <c r="K8" s="317">
        <f t="shared" si="2"/>
        <v>165</v>
      </c>
      <c r="L8" s="129">
        <v>33</v>
      </c>
      <c r="M8" s="129">
        <v>66</v>
      </c>
      <c r="N8" s="129">
        <v>66</v>
      </c>
      <c r="O8" s="51"/>
      <c r="P8" s="51"/>
      <c r="Q8" s="51"/>
      <c r="R8" s="51"/>
      <c r="S8" s="51"/>
      <c r="T8" s="51"/>
      <c r="U8" s="51"/>
    </row>
    <row r="9" spans="1:21" s="54" customFormat="1" ht="54">
      <c r="A9" s="109" t="s">
        <v>176</v>
      </c>
      <c r="B9" s="110" t="s">
        <v>177</v>
      </c>
      <c r="C9" s="111">
        <v>10</v>
      </c>
      <c r="D9" s="112">
        <v>9900</v>
      </c>
      <c r="E9" s="112">
        <f t="shared" si="0"/>
        <v>99000</v>
      </c>
      <c r="F9" s="112">
        <f t="shared" si="1"/>
        <v>99</v>
      </c>
      <c r="G9" s="112" t="s">
        <v>92</v>
      </c>
      <c r="H9" s="111" t="s">
        <v>178</v>
      </c>
      <c r="I9" s="132" t="s">
        <v>179</v>
      </c>
      <c r="J9" s="53"/>
      <c r="K9" s="317">
        <f t="shared" si="2"/>
        <v>99</v>
      </c>
      <c r="L9" s="129">
        <v>20</v>
      </c>
      <c r="M9" s="129">
        <v>39</v>
      </c>
      <c r="N9" s="129">
        <v>40</v>
      </c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2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2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2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2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2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 t="shared" si="2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2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2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1069</v>
      </c>
      <c r="G18" s="327"/>
      <c r="H18" s="311"/>
      <c r="I18" s="312"/>
      <c r="J18" s="313"/>
      <c r="K18" s="318">
        <f t="shared" ref="K18:U18" si="3">SUBTOTAL(109,K5:K17)</f>
        <v>1069</v>
      </c>
      <c r="L18" s="319">
        <f t="shared" si="3"/>
        <v>214</v>
      </c>
      <c r="M18" s="319">
        <f t="shared" si="3"/>
        <v>427</v>
      </c>
      <c r="N18" s="319">
        <f t="shared" si="3"/>
        <v>428</v>
      </c>
      <c r="O18" s="319">
        <f t="shared" si="3"/>
        <v>0</v>
      </c>
      <c r="P18" s="319">
        <f t="shared" si="3"/>
        <v>0</v>
      </c>
      <c r="Q18" s="319">
        <f t="shared" ref="Q18:T18" si="4">SUBTOTAL(109,Q5:Q17)</f>
        <v>0</v>
      </c>
      <c r="R18" s="319">
        <f t="shared" ref="R18" si="5">SUBTOTAL(109,R5:R17)</f>
        <v>0</v>
      </c>
      <c r="S18" s="319">
        <f t="shared" si="4"/>
        <v>0</v>
      </c>
      <c r="T18" s="319">
        <f t="shared" si="4"/>
        <v>0</v>
      </c>
      <c r="U18" s="319">
        <f t="shared" si="3"/>
        <v>0</v>
      </c>
    </row>
    <row r="19" spans="1:21" ht="28.5" customHeight="1">
      <c r="A19" s="54"/>
      <c r="B19" s="53"/>
      <c r="C19" s="304"/>
      <c r="D19" s="305"/>
      <c r="E19" s="305"/>
      <c r="F19" s="305"/>
      <c r="G19" s="305"/>
      <c r="H19" s="53"/>
      <c r="I19" s="53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305"/>
      <c r="H20" s="53"/>
      <c r="I20" s="53"/>
      <c r="J20" s="53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305"/>
      <c r="H21" s="53"/>
      <c r="I21" s="5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</sheetData>
  <sheetProtection algorithmName="SHA-512" hashValue="5lYpmBuXWcP71PRZPMgL1TVydK9c2m0iN5/z+A4RYoCqck7wFjRifsti8KxsxUlzlvW/lHFioFCJtLhPifYfQQ==" saltValue="mkRIpzf3qOox+7N0VpvZV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G5 C6:C17 L5:U17 D5:F17" xr:uid="{A15954BC-9E16-453A-B4CD-7F81176AB6A4}">
      <formula1>0</formula1>
    </dataValidation>
    <dataValidation type="list" operator="greaterThanOrEqual" allowBlank="1" showInputMessage="1" showErrorMessage="1" sqref="G6:G17" xr:uid="{C2C2A9FB-4519-484C-804F-C2BFFFBC1564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1157-1192-4507-B23E-9DA50344E8FF}">
  <dimension ref="A1:U33"/>
  <sheetViews>
    <sheetView view="pageBreakPreview" topLeftCell="C1" zoomScale="60" zoomScaleNormal="75" workbookViewId="0">
      <selection activeCell="M4" sqref="M4"/>
    </sheetView>
  </sheetViews>
  <sheetFormatPr defaultRowHeight="18"/>
  <cols>
    <col min="1" max="1" width="23.5" style="1" customWidth="1"/>
    <col min="2" max="2" width="22.08203125" style="1" customWidth="1"/>
    <col min="3" max="3" width="8.58203125" style="5"/>
    <col min="4" max="5" width="11.58203125" style="6" customWidth="1"/>
    <col min="6" max="6" width="17.08203125" style="6" customWidth="1"/>
    <col min="7" max="7" width="14.08203125" style="6" customWidth="1"/>
    <col min="8" max="8" width="23.58203125" style="1" customWidth="1"/>
    <col min="9" max="9" width="17.33203125" style="1" customWidth="1"/>
    <col min="10" max="10" width="2.83203125" style="1" customWidth="1"/>
    <col min="11" max="21" width="13.08203125" customWidth="1"/>
  </cols>
  <sheetData>
    <row r="1" spans="1:21">
      <c r="A1" s="53"/>
      <c r="B1" s="53"/>
      <c r="C1" s="304"/>
      <c r="D1" s="305"/>
      <c r="E1" s="305"/>
      <c r="F1" s="305"/>
      <c r="G1" s="305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0.5" customHeight="1">
      <c r="A2" s="27" t="s">
        <v>154</v>
      </c>
      <c r="B2" s="53"/>
      <c r="C2" s="304"/>
      <c r="D2" s="305"/>
      <c r="E2" s="305"/>
      <c r="F2" s="305"/>
      <c r="G2" s="305"/>
      <c r="H2" s="53"/>
      <c r="I2" s="53"/>
      <c r="J2" s="53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5" customHeight="1" thickBot="1">
      <c r="A3" s="27" t="s">
        <v>180</v>
      </c>
      <c r="B3" s="53"/>
      <c r="C3" s="304"/>
      <c r="D3" s="305"/>
      <c r="E3" s="305"/>
      <c r="F3" s="305"/>
      <c r="G3" s="305"/>
      <c r="H3" s="53"/>
      <c r="I3" s="53"/>
      <c r="J3" s="53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5.65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69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54">
      <c r="A6" s="109" t="s">
        <v>181</v>
      </c>
      <c r="B6" s="110" t="s">
        <v>182</v>
      </c>
      <c r="C6" s="111">
        <v>2</v>
      </c>
      <c r="D6" s="112">
        <v>14000</v>
      </c>
      <c r="E6" s="112">
        <f>D6*C6</f>
        <v>28000</v>
      </c>
      <c r="F6" s="112">
        <f>ROUNDUP(E6/1000,0)</f>
        <v>28</v>
      </c>
      <c r="G6" s="112" t="s">
        <v>92</v>
      </c>
      <c r="H6" s="111" t="s">
        <v>183</v>
      </c>
      <c r="I6" s="113" t="s">
        <v>184</v>
      </c>
      <c r="J6" s="53"/>
      <c r="K6" s="317">
        <f t="shared" ref="K6:K17" si="0">SUM(L6:U6)</f>
        <v>28</v>
      </c>
      <c r="L6" s="129"/>
      <c r="M6" s="129">
        <v>14</v>
      </c>
      <c r="N6" s="129">
        <v>14</v>
      </c>
      <c r="O6" s="51"/>
      <c r="P6" s="51"/>
      <c r="Q6" s="51"/>
      <c r="R6" s="51"/>
      <c r="S6" s="51"/>
      <c r="T6" s="51"/>
      <c r="U6" s="51"/>
    </row>
    <row r="7" spans="1:21" s="54" customFormat="1" ht="54">
      <c r="A7" s="109" t="s">
        <v>185</v>
      </c>
      <c r="B7" s="110" t="s">
        <v>186</v>
      </c>
      <c r="C7" s="111">
        <v>1</v>
      </c>
      <c r="D7" s="112">
        <v>149000</v>
      </c>
      <c r="E7" s="112">
        <f t="shared" ref="E7:E8" si="1">D7*C7</f>
        <v>149000</v>
      </c>
      <c r="F7" s="112">
        <f t="shared" ref="F7:F8" si="2">ROUNDUP(E7/1000,0)</f>
        <v>149</v>
      </c>
      <c r="G7" s="112" t="s">
        <v>92</v>
      </c>
      <c r="H7" s="111" t="s">
        <v>187</v>
      </c>
      <c r="I7" s="113" t="s">
        <v>188</v>
      </c>
      <c r="J7" s="53"/>
      <c r="K7" s="317">
        <f t="shared" si="0"/>
        <v>149</v>
      </c>
      <c r="L7" s="129"/>
      <c r="M7" s="129"/>
      <c r="N7" s="129">
        <v>149</v>
      </c>
      <c r="O7" s="51"/>
      <c r="P7" s="51"/>
      <c r="Q7" s="51"/>
      <c r="R7" s="51"/>
      <c r="S7" s="51"/>
      <c r="T7" s="51"/>
      <c r="U7" s="51"/>
    </row>
    <row r="8" spans="1:21" s="54" customFormat="1" ht="36">
      <c r="A8" s="109" t="s">
        <v>189</v>
      </c>
      <c r="B8" s="110" t="s">
        <v>190</v>
      </c>
      <c r="C8" s="111">
        <v>12</v>
      </c>
      <c r="D8" s="112">
        <v>2000</v>
      </c>
      <c r="E8" s="112">
        <f t="shared" si="1"/>
        <v>24000</v>
      </c>
      <c r="F8" s="112">
        <f t="shared" si="2"/>
        <v>24</v>
      </c>
      <c r="G8" s="112" t="s">
        <v>92</v>
      </c>
      <c r="H8" s="111" t="s">
        <v>191</v>
      </c>
      <c r="I8" s="113" t="s">
        <v>192</v>
      </c>
      <c r="J8" s="53"/>
      <c r="K8" s="317">
        <f>SUM(L8:U8)</f>
        <v>24</v>
      </c>
      <c r="L8" s="129">
        <v>5</v>
      </c>
      <c r="M8" s="129">
        <v>12</v>
      </c>
      <c r="N8" s="129">
        <v>7</v>
      </c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9"/>
      <c r="D9" s="40"/>
      <c r="E9" s="40"/>
      <c r="F9" s="40"/>
      <c r="G9" s="40"/>
      <c r="H9" s="39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201</v>
      </c>
      <c r="G18" s="327"/>
      <c r="H18" s="311"/>
      <c r="I18" s="312"/>
      <c r="J18" s="313"/>
      <c r="K18" s="318">
        <f t="shared" ref="K18:Q18" si="3">SUBTOTAL(109,K5:K17)</f>
        <v>201</v>
      </c>
      <c r="L18" s="319">
        <f t="shared" si="3"/>
        <v>5</v>
      </c>
      <c r="M18" s="319">
        <f t="shared" si="3"/>
        <v>26</v>
      </c>
      <c r="N18" s="319">
        <f t="shared" si="3"/>
        <v>170</v>
      </c>
      <c r="O18" s="319">
        <f t="shared" si="3"/>
        <v>0</v>
      </c>
      <c r="P18" s="319">
        <f t="shared" si="3"/>
        <v>0</v>
      </c>
      <c r="Q18" s="319">
        <f t="shared" si="3"/>
        <v>0</v>
      </c>
      <c r="R18" s="319">
        <f t="shared" ref="R18:T18" si="4">SUBTOTAL(109,R5:R17)</f>
        <v>0</v>
      </c>
      <c r="S18" s="319">
        <f t="shared" si="4"/>
        <v>0</v>
      </c>
      <c r="T18" s="319">
        <f t="shared" si="4"/>
        <v>0</v>
      </c>
      <c r="U18" s="319">
        <f>SUBTOTAL(109,U5:U17)</f>
        <v>0</v>
      </c>
    </row>
    <row r="19" spans="1:21" ht="28.5" customHeight="1">
      <c r="A19" s="54"/>
      <c r="B19" s="53"/>
      <c r="C19" s="304"/>
      <c r="D19" s="305"/>
      <c r="E19" s="305"/>
      <c r="F19" s="305"/>
      <c r="G19" s="305"/>
      <c r="H19" s="53"/>
      <c r="I19" s="53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305"/>
      <c r="H20" s="53"/>
      <c r="I20" s="53"/>
      <c r="J20" s="53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305"/>
      <c r="H21" s="53"/>
      <c r="I21" s="5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33" spans="17:17">
      <c r="Q33" s="54"/>
    </row>
  </sheetData>
  <sheetProtection algorithmName="SHA-512" hashValue="6f2P2gInyBhlHrzGlCebqzpxfe5uGLTZjpkI9jda7uNbQCEwNk8IuLInE8iQTnuF+TsCGHdDnJhcY4/MgcSe1Q==" saltValue="weiO8FzPfwYb1gkTnc25qA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G5 L5:U17 C6:C17 D5:F17" xr:uid="{A55B3388-F37E-4255-B8E8-4C174825B90B}">
      <formula1>0</formula1>
    </dataValidation>
    <dataValidation type="list" operator="greaterThanOrEqual" allowBlank="1" showInputMessage="1" showErrorMessage="1" sqref="G6:G17" xr:uid="{E56F3E2C-C705-42FA-94FE-31B142FA7713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17E6-420E-4FF4-B798-C66ABA5425A4}">
  <dimension ref="A1:U21"/>
  <sheetViews>
    <sheetView view="pageBreakPreview" zoomScale="60" zoomScaleNormal="7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5" width="13.83203125" style="6" customWidth="1"/>
    <col min="6" max="6" width="16.58203125" style="6" customWidth="1"/>
    <col min="7" max="7" width="13.83203125" style="6" customWidth="1"/>
    <col min="8" max="8" width="23.58203125" style="1" customWidth="1"/>
    <col min="9" max="9" width="17.33203125" style="1" customWidth="1"/>
    <col min="10" max="10" width="2.58203125" style="1" customWidth="1"/>
    <col min="11" max="21" width="13.33203125" customWidth="1"/>
  </cols>
  <sheetData>
    <row r="1" spans="1:21">
      <c r="A1" s="53"/>
      <c r="B1" s="53"/>
      <c r="C1" s="304"/>
      <c r="D1" s="305"/>
      <c r="E1" s="305"/>
      <c r="F1" s="305"/>
      <c r="G1" s="305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2.5" customHeight="1">
      <c r="A2" s="27" t="s">
        <v>154</v>
      </c>
      <c r="B2" s="53"/>
      <c r="C2" s="304"/>
      <c r="D2" s="305"/>
      <c r="E2" s="305"/>
      <c r="F2" s="305"/>
      <c r="G2" s="305"/>
      <c r="H2" s="53"/>
      <c r="I2" s="53"/>
      <c r="J2" s="53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6.15" customHeight="1" thickBot="1">
      <c r="A3" s="27" t="s">
        <v>193</v>
      </c>
      <c r="B3" s="53"/>
      <c r="C3" s="304"/>
      <c r="D3" s="305"/>
      <c r="E3" s="305"/>
      <c r="F3" s="305"/>
      <c r="G3" s="305"/>
      <c r="H3" s="53"/>
      <c r="I3" s="53"/>
      <c r="J3" s="53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9.5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87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36">
      <c r="A6" s="109" t="s">
        <v>194</v>
      </c>
      <c r="B6" s="110" t="s">
        <v>195</v>
      </c>
      <c r="C6" s="111">
        <v>3</v>
      </c>
      <c r="D6" s="112">
        <v>1000000</v>
      </c>
      <c r="E6" s="112">
        <f>D6*C6</f>
        <v>3000000</v>
      </c>
      <c r="F6" s="112">
        <f>ROUNDUP(E6/1000,0)</f>
        <v>3000</v>
      </c>
      <c r="G6" s="112" t="s">
        <v>92</v>
      </c>
      <c r="H6" s="111" t="s">
        <v>196</v>
      </c>
      <c r="I6" s="113"/>
      <c r="J6" s="53"/>
      <c r="K6" s="317">
        <f t="shared" ref="K6:K17" si="0">SUM(L6:U6)</f>
        <v>3000</v>
      </c>
      <c r="L6" s="129">
        <v>1000</v>
      </c>
      <c r="M6" s="129">
        <v>1000</v>
      </c>
      <c r="N6" s="129">
        <v>1000</v>
      </c>
      <c r="O6" s="51"/>
      <c r="P6" s="51"/>
      <c r="Q6" s="51"/>
      <c r="R6" s="51"/>
      <c r="S6" s="51"/>
      <c r="T6" s="51"/>
      <c r="U6" s="51"/>
    </row>
    <row r="7" spans="1:21" s="54" customFormat="1" ht="36">
      <c r="A7" s="109" t="s">
        <v>197</v>
      </c>
      <c r="B7" s="110" t="s">
        <v>198</v>
      </c>
      <c r="C7" s="111">
        <v>3</v>
      </c>
      <c r="D7" s="112">
        <v>500000</v>
      </c>
      <c r="E7" s="112">
        <f t="shared" ref="E7:E8" si="1">D7*C7</f>
        <v>1500000</v>
      </c>
      <c r="F7" s="112">
        <f t="shared" ref="F7:F8" si="2">ROUNDUP(E7/1000,0)</f>
        <v>1500</v>
      </c>
      <c r="G7" s="112" t="s">
        <v>92</v>
      </c>
      <c r="H7" s="111" t="s">
        <v>187</v>
      </c>
      <c r="I7" s="113"/>
      <c r="J7" s="53"/>
      <c r="K7" s="317">
        <f t="shared" si="0"/>
        <v>1500</v>
      </c>
      <c r="L7" s="129">
        <v>500</v>
      </c>
      <c r="M7" s="129">
        <v>500</v>
      </c>
      <c r="N7" s="129">
        <v>500</v>
      </c>
      <c r="O7" s="51"/>
      <c r="P7" s="51"/>
      <c r="Q7" s="51"/>
      <c r="R7" s="51"/>
      <c r="S7" s="51"/>
      <c r="T7" s="51"/>
      <c r="U7" s="51"/>
    </row>
    <row r="8" spans="1:21" s="54" customFormat="1" ht="36">
      <c r="A8" s="109" t="s">
        <v>199</v>
      </c>
      <c r="B8" s="110" t="s">
        <v>200</v>
      </c>
      <c r="C8" s="111">
        <v>3</v>
      </c>
      <c r="D8" s="112">
        <v>448500</v>
      </c>
      <c r="E8" s="112">
        <f t="shared" si="1"/>
        <v>1345500</v>
      </c>
      <c r="F8" s="112">
        <f t="shared" si="2"/>
        <v>1346</v>
      </c>
      <c r="G8" s="112" t="s">
        <v>92</v>
      </c>
      <c r="H8" s="111" t="s">
        <v>201</v>
      </c>
      <c r="I8" s="113"/>
      <c r="J8" s="53"/>
      <c r="K8" s="317">
        <f t="shared" si="0"/>
        <v>1346</v>
      </c>
      <c r="L8" s="129">
        <v>449</v>
      </c>
      <c r="M8" s="129">
        <v>448</v>
      </c>
      <c r="N8" s="129">
        <v>449</v>
      </c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9"/>
      <c r="D9" s="40"/>
      <c r="E9" s="40"/>
      <c r="F9" s="40"/>
      <c r="G9" s="40"/>
      <c r="H9" s="39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5846</v>
      </c>
      <c r="G18" s="327"/>
      <c r="H18" s="311"/>
      <c r="I18" s="312"/>
      <c r="J18" s="313"/>
      <c r="K18" s="318">
        <f>SUBTOTAL(109,K5:K17)</f>
        <v>5846</v>
      </c>
      <c r="L18" s="319">
        <f t="shared" ref="L18:U18" si="3">SUBTOTAL(109,L5:L17)</f>
        <v>1949</v>
      </c>
      <c r="M18" s="319">
        <f t="shared" si="3"/>
        <v>1948</v>
      </c>
      <c r="N18" s="319">
        <f t="shared" si="3"/>
        <v>1949</v>
      </c>
      <c r="O18" s="319">
        <f t="shared" si="3"/>
        <v>0</v>
      </c>
      <c r="P18" s="319">
        <f t="shared" si="3"/>
        <v>0</v>
      </c>
      <c r="Q18" s="319">
        <f t="shared" si="3"/>
        <v>0</v>
      </c>
      <c r="R18" s="319">
        <f t="shared" ref="R18:T18" si="4">SUBTOTAL(109,R5:R17)</f>
        <v>0</v>
      </c>
      <c r="S18" s="319">
        <f t="shared" si="4"/>
        <v>0</v>
      </c>
      <c r="T18" s="319">
        <f t="shared" si="4"/>
        <v>0</v>
      </c>
      <c r="U18" s="319">
        <f t="shared" si="3"/>
        <v>0</v>
      </c>
    </row>
    <row r="19" spans="1:21" ht="28.5" customHeight="1">
      <c r="A19" s="54"/>
      <c r="B19" s="53"/>
      <c r="C19" s="304"/>
      <c r="D19" s="305"/>
      <c r="E19" s="305"/>
      <c r="F19" s="305"/>
      <c r="G19" s="305"/>
      <c r="H19" s="53"/>
      <c r="I19" s="53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305"/>
      <c r="H20" s="53"/>
      <c r="I20" s="53"/>
      <c r="J20" s="53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305"/>
      <c r="H21" s="53"/>
      <c r="I21" s="5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</sheetData>
  <sheetProtection algorithmName="SHA-512" hashValue="H8Gc2VWVobMLTg7MZDmqyFp9lHIOa8Iux7FhkkAmM32K4FGoPY9SOvEtRm0ZeXFsfEurZMmPfwWtAd2gRfS30w==" saltValue="t/HCJDKU0+RZ5w9BogxJrw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G5 C6:C17 L5:U17 D5:F17" xr:uid="{C5A9CC4B-E003-4B01-BCCC-8E06DFD822CC}">
      <formula1>0</formula1>
    </dataValidation>
    <dataValidation type="list" operator="greaterThanOrEqual" allowBlank="1" showInputMessage="1" showErrorMessage="1" sqref="G6:G17" xr:uid="{7ADE245E-3B98-4F04-97C0-744CA57DB25B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751CB-8843-40F4-A12E-575D1C97698F}">
  <dimension ref="A2:T20"/>
  <sheetViews>
    <sheetView view="pageBreakPreview" zoomScale="60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5" sqref="D15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4" width="14" style="6" bestFit="1" customWidth="1"/>
    <col min="5" max="5" width="15.08203125" style="6" customWidth="1"/>
    <col min="6" max="6" width="19.5" style="1" customWidth="1"/>
    <col min="7" max="7" width="20.5" style="1" customWidth="1"/>
    <col min="8" max="8" width="13.08203125" style="18" customWidth="1"/>
    <col min="10" max="18" width="12.83203125" customWidth="1"/>
    <col min="19" max="20" width="13.33203125" customWidth="1"/>
  </cols>
  <sheetData>
    <row r="2" spans="1:20" ht="24" customHeight="1">
      <c r="A2" s="27" t="s">
        <v>154</v>
      </c>
      <c r="H2" s="30"/>
    </row>
    <row r="3" spans="1:20" ht="23" thickBot="1">
      <c r="A3" s="27" t="s">
        <v>155</v>
      </c>
      <c r="H3" s="28"/>
      <c r="J3" s="428"/>
      <c r="K3" s="428"/>
      <c r="L3" s="428"/>
      <c r="M3" s="428"/>
      <c r="N3" s="428"/>
      <c r="O3" s="428"/>
      <c r="P3" s="428"/>
      <c r="Q3" s="428"/>
      <c r="R3" s="428"/>
    </row>
    <row r="4" spans="1:20" s="4" customFormat="1" ht="52" customHeight="1" thickBot="1">
      <c r="A4" s="7" t="s">
        <v>156</v>
      </c>
      <c r="B4" s="8" t="s">
        <v>157</v>
      </c>
      <c r="C4" s="8" t="s">
        <v>66</v>
      </c>
      <c r="D4" s="9" t="s">
        <v>202</v>
      </c>
      <c r="E4" s="97" t="s">
        <v>203</v>
      </c>
      <c r="F4" s="97" t="s">
        <v>204</v>
      </c>
      <c r="G4" s="8" t="s">
        <v>88</v>
      </c>
      <c r="H4" s="10" t="s">
        <v>73</v>
      </c>
      <c r="I4" s="5"/>
      <c r="J4" s="24" t="s">
        <v>74</v>
      </c>
      <c r="K4" s="99">
        <f>'a.総表（記載例）'!P7</f>
        <v>2027</v>
      </c>
      <c r="L4" s="99">
        <f>'a.総表（記載例）'!Q7</f>
        <v>2028</v>
      </c>
      <c r="M4" s="99">
        <f>'a.総表（記載例）'!R7</f>
        <v>2029</v>
      </c>
      <c r="N4" s="99">
        <f>'a.総表（記載例）'!S7</f>
        <v>2030</v>
      </c>
      <c r="O4" s="99">
        <f>'a.総表（記載例）'!T7</f>
        <v>2031</v>
      </c>
      <c r="P4" s="99">
        <f>'a.総表（記載例）'!U7</f>
        <v>2032</v>
      </c>
      <c r="Q4" s="99">
        <f>'a.総表（記載例）'!V7</f>
        <v>2033</v>
      </c>
      <c r="R4" s="99">
        <f>'a.総表（記載例）'!W7</f>
        <v>2034</v>
      </c>
      <c r="S4" s="99">
        <f>'a.総表（記載例）'!X7</f>
        <v>2035</v>
      </c>
      <c r="T4" s="99">
        <f>'a.総表（記載例）'!Y7</f>
        <v>2036</v>
      </c>
    </row>
    <row r="5" spans="1:20">
      <c r="A5" s="73"/>
      <c r="B5" s="74"/>
      <c r="C5" s="75"/>
      <c r="D5" s="76"/>
      <c r="E5" s="76"/>
      <c r="F5" s="76"/>
      <c r="G5" s="74"/>
      <c r="H5" s="77"/>
      <c r="I5" s="1"/>
      <c r="J5" s="25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s="54" customFormat="1" ht="36">
      <c r="A6" s="37" t="s">
        <v>205</v>
      </c>
      <c r="B6" s="38" t="s">
        <v>206</v>
      </c>
      <c r="C6" s="39">
        <v>2</v>
      </c>
      <c r="D6" s="40">
        <v>0</v>
      </c>
      <c r="E6" s="40">
        <v>0</v>
      </c>
      <c r="F6" s="40"/>
      <c r="G6" s="39" t="s">
        <v>207</v>
      </c>
      <c r="H6" s="41"/>
      <c r="I6" s="53"/>
      <c r="J6" s="52">
        <f t="shared" ref="J6:J17" si="0">SUM(K6:T6)</f>
        <v>0</v>
      </c>
      <c r="K6" s="51">
        <v>0</v>
      </c>
      <c r="L6" s="51">
        <v>0</v>
      </c>
      <c r="M6" s="51">
        <v>0</v>
      </c>
      <c r="N6" s="51"/>
      <c r="O6" s="51"/>
      <c r="P6" s="51"/>
      <c r="Q6" s="51"/>
      <c r="R6" s="51"/>
      <c r="S6" s="51"/>
      <c r="T6" s="51"/>
    </row>
    <row r="7" spans="1:20" s="54" customFormat="1">
      <c r="A7" s="42"/>
      <c r="B7" s="38"/>
      <c r="C7" s="39"/>
      <c r="D7" s="40"/>
      <c r="E7" s="40"/>
      <c r="F7" s="40"/>
      <c r="G7" s="38"/>
      <c r="H7" s="41"/>
      <c r="I7" s="53"/>
      <c r="J7" s="52">
        <f t="shared" si="0"/>
        <v>0</v>
      </c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54" customFormat="1">
      <c r="A8" s="42"/>
      <c r="B8" s="38"/>
      <c r="C8" s="39"/>
      <c r="D8" s="40"/>
      <c r="E8" s="40"/>
      <c r="F8" s="40"/>
      <c r="G8" s="38"/>
      <c r="H8" s="41"/>
      <c r="I8" s="53"/>
      <c r="J8" s="52">
        <f t="shared" si="0"/>
        <v>0</v>
      </c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s="54" customFormat="1">
      <c r="A9" s="42"/>
      <c r="B9" s="38"/>
      <c r="C9" s="39"/>
      <c r="D9" s="40"/>
      <c r="E9" s="40"/>
      <c r="F9" s="40"/>
      <c r="G9" s="38"/>
      <c r="H9" s="41"/>
      <c r="I9" s="53"/>
      <c r="J9" s="52">
        <f t="shared" si="0"/>
        <v>0</v>
      </c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s="54" customFormat="1">
      <c r="A10" s="42"/>
      <c r="B10" s="38"/>
      <c r="C10" s="39"/>
      <c r="D10" s="40"/>
      <c r="E10" s="40"/>
      <c r="F10" s="40"/>
      <c r="G10" s="38"/>
      <c r="H10" s="41"/>
      <c r="I10" s="53"/>
      <c r="J10" s="52">
        <f t="shared" si="0"/>
        <v>0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s="54" customFormat="1" ht="21.65" customHeight="1">
      <c r="A11" s="42"/>
      <c r="B11" s="38"/>
      <c r="C11" s="39"/>
      <c r="D11" s="40"/>
      <c r="E11" s="40"/>
      <c r="F11" s="40"/>
      <c r="G11" s="38"/>
      <c r="H11" s="41"/>
      <c r="I11" s="53"/>
      <c r="J11" s="52">
        <f t="shared" si="0"/>
        <v>0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s="54" customFormat="1">
      <c r="A12" s="37"/>
      <c r="B12" s="38"/>
      <c r="C12" s="39"/>
      <c r="D12" s="40"/>
      <c r="E12" s="40"/>
      <c r="F12" s="40"/>
      <c r="G12" s="39"/>
      <c r="H12" s="41"/>
      <c r="I12" s="53"/>
      <c r="J12" s="52">
        <f t="shared" si="0"/>
        <v>0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s="54" customFormat="1">
      <c r="A13" s="42"/>
      <c r="B13" s="38"/>
      <c r="C13" s="39"/>
      <c r="D13" s="40"/>
      <c r="E13" s="40"/>
      <c r="F13" s="40"/>
      <c r="G13" s="38"/>
      <c r="H13" s="41"/>
      <c r="I13" s="53"/>
      <c r="J13" s="52">
        <f t="shared" si="0"/>
        <v>0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s="54" customFormat="1">
      <c r="A14" s="42"/>
      <c r="B14" s="38"/>
      <c r="C14" s="39"/>
      <c r="D14" s="40"/>
      <c r="E14" s="40"/>
      <c r="F14" s="40"/>
      <c r="G14" s="38"/>
      <c r="H14" s="41"/>
      <c r="I14" s="53"/>
      <c r="J14" s="52">
        <f t="shared" si="0"/>
        <v>0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s="54" customFormat="1">
      <c r="A15" s="42"/>
      <c r="B15" s="38"/>
      <c r="C15" s="39"/>
      <c r="D15" s="40"/>
      <c r="E15" s="40"/>
      <c r="F15" s="40"/>
      <c r="G15" s="38"/>
      <c r="H15" s="41"/>
      <c r="I15" s="53"/>
      <c r="J15" s="52">
        <f t="shared" si="0"/>
        <v>0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0" s="54" customFormat="1">
      <c r="A16" s="42"/>
      <c r="B16" s="38"/>
      <c r="C16" s="39"/>
      <c r="D16" s="40"/>
      <c r="E16" s="40"/>
      <c r="F16" s="40"/>
      <c r="G16" s="38"/>
      <c r="H16" s="41"/>
      <c r="I16" s="53"/>
      <c r="J16" s="52">
        <f t="shared" si="0"/>
        <v>0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s="54" customFormat="1" ht="18.5" thickBot="1">
      <c r="A17" s="44"/>
      <c r="B17" s="45"/>
      <c r="C17" s="46"/>
      <c r="D17" s="47"/>
      <c r="E17" s="47"/>
      <c r="F17" s="48"/>
      <c r="G17" s="49"/>
      <c r="H17" s="50"/>
      <c r="I17" s="53"/>
      <c r="J17" s="52">
        <f t="shared" si="0"/>
        <v>0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ht="31" customHeight="1" thickTop="1" thickBot="1">
      <c r="A18" s="11"/>
      <c r="B18" s="12"/>
      <c r="C18" s="13"/>
      <c r="D18" s="14" t="s">
        <v>153</v>
      </c>
      <c r="E18" s="26">
        <f>SUBTOTAL(109,E6:E17)</f>
        <v>0</v>
      </c>
      <c r="F18" s="16"/>
      <c r="G18" s="17"/>
      <c r="H18" s="15"/>
      <c r="I18" s="23"/>
      <c r="J18" s="29">
        <f t="shared" ref="J18:T18" si="1">SUBTOTAL(109,J5:J17)</f>
        <v>0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si="1"/>
        <v>0</v>
      </c>
      <c r="S18" s="22">
        <f t="shared" si="1"/>
        <v>0</v>
      </c>
      <c r="T18" s="22">
        <f t="shared" si="1"/>
        <v>0</v>
      </c>
    </row>
    <row r="19" spans="1:20" ht="28.5" customHeight="1">
      <c r="A19"/>
    </row>
    <row r="20" spans="1:20" ht="31.5" customHeight="1">
      <c r="A20" s="3" t="s">
        <v>83</v>
      </c>
      <c r="J20" s="31"/>
      <c r="K20" s="21" t="s">
        <v>84</v>
      </c>
    </row>
  </sheetData>
  <sheetProtection algorithmName="SHA-512" hashValue="gCdfCI1oJPLHKrA58xzhVeKyIoyqIIodIrG5RcLWjPKmFrlOGGmuqKJamvHz+U1VEcPR2eeRpDZmR8EjXpvOHw==" saltValue="FC7ZnjkuMg71Jx471S8PAg==" spinCount="100000" sheet="1" objects="1" scenarios="1" formatRows="0" insertRows="0" deleteRows="0"/>
  <mergeCells count="1">
    <mergeCell ref="J3:R3"/>
  </mergeCells>
  <phoneticPr fontId="2"/>
  <dataValidations count="2">
    <dataValidation type="list" operator="greaterThanOrEqual" allowBlank="1" showInputMessage="1" showErrorMessage="1" sqref="F6:F17" xr:uid="{C5AC7097-6D24-4463-B593-2A41FBB10B83}">
      <formula1>"税込,税抜"</formula1>
    </dataValidation>
    <dataValidation type="whole" operator="greaterThanOrEqual" allowBlank="1" showInputMessage="1" showErrorMessage="1" sqref="F5 D5:E17 K5:T17" xr:uid="{54652122-2363-47C5-AEAD-5D1B399000EB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9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C721-CEFF-4FF2-80FD-779DA1F5B117}">
  <dimension ref="A1:U21"/>
  <sheetViews>
    <sheetView view="pageBreakPreview" zoomScale="70" zoomScaleNormal="75" zoomScaleSheetLayoutView="7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5" width="13.08203125" style="6" customWidth="1"/>
    <col min="6" max="6" width="14.58203125" style="6" customWidth="1"/>
    <col min="7" max="7" width="14.83203125" style="6" customWidth="1"/>
    <col min="8" max="8" width="23.58203125" style="1" customWidth="1"/>
    <col min="9" max="9" width="21.5" style="1" customWidth="1"/>
    <col min="10" max="10" width="3.83203125" style="1" customWidth="1"/>
    <col min="11" max="21" width="13.08203125" customWidth="1"/>
  </cols>
  <sheetData>
    <row r="1" spans="1:21">
      <c r="A1" s="53"/>
      <c r="B1" s="53"/>
      <c r="C1" s="304"/>
      <c r="D1" s="305"/>
      <c r="E1" s="305"/>
      <c r="F1" s="305"/>
      <c r="G1" s="305"/>
      <c r="H1" s="53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6.15" customHeight="1">
      <c r="A2" s="27" t="s">
        <v>154</v>
      </c>
      <c r="B2" s="53"/>
      <c r="C2" s="304"/>
      <c r="D2" s="305"/>
      <c r="E2" s="305"/>
      <c r="F2" s="305"/>
      <c r="G2" s="305"/>
      <c r="H2" s="53"/>
      <c r="I2" s="53"/>
      <c r="J2" s="53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5.5" customHeight="1" thickBot="1">
      <c r="A3" s="3" t="s">
        <v>208</v>
      </c>
      <c r="B3" s="53"/>
      <c r="C3" s="304"/>
      <c r="D3" s="305"/>
      <c r="E3" s="305"/>
      <c r="F3" s="305"/>
      <c r="G3" s="305"/>
      <c r="H3" s="53"/>
      <c r="I3" s="53"/>
      <c r="J3" s="53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63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69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36">
      <c r="A6" s="109" t="s">
        <v>209</v>
      </c>
      <c r="B6" s="110" t="s">
        <v>210</v>
      </c>
      <c r="C6" s="111">
        <v>3</v>
      </c>
      <c r="D6" s="112">
        <v>142400</v>
      </c>
      <c r="E6" s="112">
        <f>D6*C6</f>
        <v>427200</v>
      </c>
      <c r="F6" s="112">
        <f>ROUNDUP(E6/1000,0)</f>
        <v>428</v>
      </c>
      <c r="G6" s="112" t="s">
        <v>92</v>
      </c>
      <c r="H6" s="111" t="s">
        <v>196</v>
      </c>
      <c r="I6" s="113"/>
      <c r="J6" s="53"/>
      <c r="K6" s="317">
        <f t="shared" ref="K6:K17" si="0">SUM(L6:U6)</f>
        <v>428</v>
      </c>
      <c r="L6" s="129">
        <v>143</v>
      </c>
      <c r="M6" s="129">
        <v>142</v>
      </c>
      <c r="N6" s="129">
        <v>143</v>
      </c>
      <c r="O6" s="51"/>
      <c r="P6" s="51"/>
      <c r="Q6" s="51"/>
      <c r="R6" s="51"/>
      <c r="S6" s="51"/>
      <c r="T6" s="51"/>
      <c r="U6" s="51"/>
    </row>
    <row r="7" spans="1:21" s="54" customFormat="1" ht="72">
      <c r="A7" s="109" t="s">
        <v>211</v>
      </c>
      <c r="B7" s="110" t="s">
        <v>212</v>
      </c>
      <c r="C7" s="111">
        <v>2</v>
      </c>
      <c r="D7" s="112">
        <v>61000</v>
      </c>
      <c r="E7" s="112">
        <f t="shared" ref="E7:E8" si="1">D7*C7</f>
        <v>122000</v>
      </c>
      <c r="F7" s="112">
        <f t="shared" ref="F7:F8" si="2">ROUNDUP(E7/1000,0)</f>
        <v>122</v>
      </c>
      <c r="G7" s="112" t="s">
        <v>92</v>
      </c>
      <c r="H7" s="111" t="s">
        <v>187</v>
      </c>
      <c r="I7" s="113" t="s">
        <v>213</v>
      </c>
      <c r="J7" s="53"/>
      <c r="K7" s="317">
        <f t="shared" si="0"/>
        <v>122</v>
      </c>
      <c r="L7" s="129"/>
      <c r="M7" s="129"/>
      <c r="N7" s="129">
        <v>122</v>
      </c>
      <c r="O7" s="51"/>
      <c r="P7" s="51"/>
      <c r="Q7" s="51"/>
      <c r="R7" s="51"/>
      <c r="S7" s="51"/>
      <c r="T7" s="51"/>
      <c r="U7" s="51"/>
    </row>
    <row r="8" spans="1:21" s="54" customFormat="1" ht="36">
      <c r="A8" s="109" t="s">
        <v>214</v>
      </c>
      <c r="B8" s="110" t="s">
        <v>215</v>
      </c>
      <c r="C8" s="111">
        <v>2</v>
      </c>
      <c r="D8" s="112">
        <v>100000</v>
      </c>
      <c r="E8" s="112">
        <f t="shared" si="1"/>
        <v>200000</v>
      </c>
      <c r="F8" s="112">
        <f t="shared" si="2"/>
        <v>200</v>
      </c>
      <c r="G8" s="112" t="s">
        <v>92</v>
      </c>
      <c r="H8" s="111" t="s">
        <v>216</v>
      </c>
      <c r="I8" s="113"/>
      <c r="J8" s="53"/>
      <c r="K8" s="317">
        <f t="shared" si="0"/>
        <v>200</v>
      </c>
      <c r="L8" s="129"/>
      <c r="M8" s="129">
        <v>100</v>
      </c>
      <c r="N8" s="129">
        <v>100</v>
      </c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9"/>
      <c r="D9" s="40"/>
      <c r="E9" s="40"/>
      <c r="F9" s="40"/>
      <c r="G9" s="40"/>
      <c r="H9" s="39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41.5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750</v>
      </c>
      <c r="G18" s="327"/>
      <c r="H18" s="311"/>
      <c r="I18" s="312"/>
      <c r="J18" s="313"/>
      <c r="K18" s="318">
        <f>SUBTOTAL(109,K5:K17)</f>
        <v>750</v>
      </c>
      <c r="L18" s="319">
        <f t="shared" ref="L18:U18" si="3">SUBTOTAL(109,L5:L17)</f>
        <v>143</v>
      </c>
      <c r="M18" s="319">
        <f t="shared" si="3"/>
        <v>242</v>
      </c>
      <c r="N18" s="319">
        <f t="shared" si="3"/>
        <v>365</v>
      </c>
      <c r="O18" s="319">
        <f t="shared" si="3"/>
        <v>0</v>
      </c>
      <c r="P18" s="319">
        <f t="shared" si="3"/>
        <v>0</v>
      </c>
      <c r="Q18" s="319">
        <f t="shared" si="3"/>
        <v>0</v>
      </c>
      <c r="R18" s="319">
        <f t="shared" ref="R18:T18" si="4">SUBTOTAL(109,R5:R17)</f>
        <v>0</v>
      </c>
      <c r="S18" s="319">
        <f t="shared" si="4"/>
        <v>0</v>
      </c>
      <c r="T18" s="319">
        <f t="shared" si="4"/>
        <v>0</v>
      </c>
      <c r="U18" s="319">
        <f t="shared" si="3"/>
        <v>0</v>
      </c>
    </row>
    <row r="19" spans="1:21" ht="28.5" customHeight="1">
      <c r="A19" s="54"/>
      <c r="B19" s="53"/>
      <c r="C19" s="304"/>
      <c r="D19" s="305"/>
      <c r="E19" s="305"/>
      <c r="F19" s="305"/>
      <c r="G19" s="305"/>
      <c r="H19" s="53"/>
      <c r="I19" s="53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305"/>
      <c r="H20" s="53"/>
      <c r="I20" s="53"/>
      <c r="J20" s="53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305"/>
      <c r="H21" s="53"/>
      <c r="I21" s="53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</sheetData>
  <sheetProtection algorithmName="SHA-512" hashValue="U37H5RPUY5qoFmNVvGAtMC49E1q8rvW/RPqDtWOqNVj9IQS0avgsHTlNFRfRk1uforMMzQq56fjVjIv4hvq5bQ==" saltValue="U3qIOyHZ38kQIJg1tomtsg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operator="greaterThanOrEqual" allowBlank="1" showInputMessage="1" showErrorMessage="1" sqref="G6:G17" xr:uid="{794FF2D1-C7C6-40E7-9E9F-E5B3961536EF}">
      <formula1>"税込,税抜"</formula1>
    </dataValidation>
    <dataValidation type="whole" operator="greaterThanOrEqual" allowBlank="1" showInputMessage="1" showErrorMessage="1" sqref="G5 C6:C17 L5:U17 D5:F17" xr:uid="{E12D010C-29F1-4AF5-866F-CABDBA3EFDBF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8B05-E02F-4A40-A1A3-88FF0F825BFD}">
  <sheetPr>
    <tabColor rgb="FFFFFF00"/>
  </sheetPr>
  <dimension ref="A1:O32"/>
  <sheetViews>
    <sheetView view="pageBreakPreview" topLeftCell="D1" zoomScale="75" zoomScaleNormal="75" zoomScaleSheetLayoutView="75" workbookViewId="0">
      <selection activeCell="E5" sqref="E5:E6"/>
    </sheetView>
  </sheetViews>
  <sheetFormatPr defaultRowHeight="18"/>
  <cols>
    <col min="1" max="2" width="2.58203125" customWidth="1"/>
    <col min="3" max="3" width="35.83203125" customWidth="1"/>
    <col min="4" max="4" width="17.25" style="20" customWidth="1"/>
    <col min="5" max="14" width="17.25" customWidth="1"/>
  </cols>
  <sheetData>
    <row r="1" spans="1:15" ht="26.5" customHeight="1">
      <c r="A1" s="54"/>
      <c r="B1" s="54"/>
      <c r="C1" s="391" t="s">
        <v>217</v>
      </c>
      <c r="D1" s="133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25" customHeight="1">
      <c r="A2" s="80"/>
      <c r="B2" s="54"/>
      <c r="C2" s="136"/>
      <c r="D2" s="133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24.65" customHeight="1">
      <c r="A3" s="106" t="s">
        <v>218</v>
      </c>
      <c r="B3" s="529" t="s">
        <v>219</v>
      </c>
      <c r="C3" s="529"/>
      <c r="D3" s="529"/>
      <c r="E3" s="529"/>
      <c r="F3" s="529"/>
      <c r="G3" s="529"/>
      <c r="H3" s="530"/>
      <c r="I3" s="54"/>
      <c r="J3" s="54"/>
      <c r="K3" s="54"/>
      <c r="L3" s="54"/>
      <c r="M3" s="54"/>
      <c r="N3" s="54"/>
    </row>
    <row r="4" spans="1:15" ht="20.149999999999999" customHeight="1" thickBot="1">
      <c r="A4" s="54"/>
      <c r="D4" s="531" t="s">
        <v>7</v>
      </c>
      <c r="E4" s="532"/>
      <c r="F4" s="532"/>
      <c r="G4" s="532"/>
      <c r="H4" s="532"/>
      <c r="I4" s="139"/>
      <c r="J4" s="54"/>
      <c r="K4" s="54"/>
      <c r="L4" s="54"/>
      <c r="M4" s="54"/>
      <c r="N4" s="54"/>
    </row>
    <row r="5" spans="1:15" ht="25" customHeight="1">
      <c r="A5" s="54"/>
      <c r="B5" s="533" t="s">
        <v>220</v>
      </c>
      <c r="C5" s="534"/>
      <c r="D5" s="537" t="s">
        <v>221</v>
      </c>
      <c r="E5" s="527">
        <f>'a.総表(入力用)'!P7</f>
        <v>2027</v>
      </c>
      <c r="F5" s="527">
        <f>'a.総表(入力用)'!Q7</f>
        <v>2028</v>
      </c>
      <c r="G5" s="527">
        <f>'a.総表(入力用)'!R7</f>
        <v>2029</v>
      </c>
      <c r="H5" s="527">
        <f>'a.総表(入力用)'!S7</f>
        <v>2030</v>
      </c>
      <c r="I5" s="527">
        <f>'a.総表(入力用)'!T7</f>
        <v>2031</v>
      </c>
      <c r="J5" s="527">
        <f>'a.総表(入力用)'!U7</f>
        <v>2032</v>
      </c>
      <c r="K5" s="527">
        <f>'a.総表(入力用)'!V7</f>
        <v>2033</v>
      </c>
      <c r="L5" s="527">
        <f>'a.総表(入力用)'!W7</f>
        <v>2034</v>
      </c>
      <c r="M5" s="527">
        <f>'a.総表(入力用)'!X7</f>
        <v>2035</v>
      </c>
      <c r="N5" s="527">
        <f>'a.総表(入力用)'!Y7</f>
        <v>2036</v>
      </c>
    </row>
    <row r="6" spans="1:15" ht="25" customHeight="1" thickBot="1">
      <c r="A6" s="54"/>
      <c r="B6" s="535"/>
      <c r="C6" s="536"/>
      <c r="D6" s="538"/>
      <c r="E6" s="528"/>
      <c r="F6" s="528"/>
      <c r="G6" s="528"/>
      <c r="H6" s="528"/>
      <c r="I6" s="528"/>
      <c r="J6" s="528"/>
      <c r="K6" s="528"/>
      <c r="L6" s="528"/>
      <c r="M6" s="528"/>
      <c r="N6" s="528"/>
    </row>
    <row r="7" spans="1:15" ht="23.5" customHeight="1">
      <c r="A7" s="54"/>
      <c r="B7" s="394" t="s">
        <v>222</v>
      </c>
      <c r="C7" s="195"/>
      <c r="D7" s="392"/>
      <c r="E7" s="392"/>
      <c r="F7" s="392"/>
      <c r="G7" s="392"/>
      <c r="H7" s="392"/>
      <c r="I7" s="274"/>
      <c r="J7" s="274"/>
      <c r="K7" s="274"/>
      <c r="L7" s="274"/>
      <c r="M7" s="275"/>
      <c r="N7" s="393"/>
    </row>
    <row r="8" spans="1:15" ht="42" customHeight="1" thickBot="1">
      <c r="A8" s="54"/>
      <c r="B8" s="525" t="s">
        <v>223</v>
      </c>
      <c r="C8" s="526"/>
      <c r="D8" s="389">
        <f>SUBTOTAL(9,E8:N8)</f>
        <v>55777</v>
      </c>
      <c r="E8" s="407">
        <f>SUM('a.総表(入力用)'!P27+'a.総表(入力用)'!P28)</f>
        <v>15880</v>
      </c>
      <c r="F8" s="407">
        <f>SUM('a.総表(入力用)'!Q27+'a.総表(入力用)'!Q28)</f>
        <v>24476</v>
      </c>
      <c r="G8" s="407">
        <f>SUM('a.総表(入力用)'!R27+'a.総表(入力用)'!R28)</f>
        <v>15421</v>
      </c>
      <c r="H8" s="408">
        <f>SUM('a.総表(入力用)'!S27+'a.総表(入力用)'!S28)</f>
        <v>0</v>
      </c>
      <c r="I8" s="407">
        <f>SUM('a.総表(入力用)'!T27+'a.総表(入力用)'!T28)</f>
        <v>0</v>
      </c>
      <c r="J8" s="407">
        <f>SUM('a.総表(入力用)'!U27+'a.総表(入力用)'!U28)</f>
        <v>0</v>
      </c>
      <c r="K8" s="407">
        <f>SUM('a.総表(入力用)'!V27+'a.総表(入力用)'!V28)</f>
        <v>0</v>
      </c>
      <c r="L8" s="407">
        <f>SUM('a.総表(入力用)'!W27+'a.総表(入力用)'!W28)</f>
        <v>0</v>
      </c>
      <c r="M8" s="409">
        <f>SUM('a.総表(入力用)'!X27+'a.総表(入力用)'!X28)</f>
        <v>0</v>
      </c>
      <c r="N8" s="410">
        <f>SUM('a.総表(入力用)'!Y27+'a.総表(入力用)'!Y28)</f>
        <v>0</v>
      </c>
      <c r="O8" s="399">
        <f>SUM(E8:N8)</f>
        <v>55777</v>
      </c>
    </row>
    <row r="9" spans="1:15" ht="23.5" customHeight="1">
      <c r="A9" s="54"/>
      <c r="B9" s="394" t="s">
        <v>224</v>
      </c>
      <c r="C9" s="195"/>
      <c r="D9" s="392"/>
      <c r="E9" s="392"/>
      <c r="F9" s="392"/>
      <c r="G9" s="392"/>
      <c r="H9" s="392"/>
      <c r="I9" s="274"/>
      <c r="J9" s="274"/>
      <c r="K9" s="274"/>
      <c r="L9" s="274"/>
      <c r="M9" s="275"/>
      <c r="N9" s="393"/>
      <c r="O9" s="18"/>
    </row>
    <row r="10" spans="1:15" ht="40" customHeight="1" thickBot="1">
      <c r="A10" s="54"/>
      <c r="B10" s="147"/>
      <c r="C10" s="383" t="s">
        <v>225</v>
      </c>
      <c r="D10" s="389">
        <f>SUBTOTAL(9,E10:N10)</f>
        <v>0</v>
      </c>
      <c r="E10" s="397"/>
      <c r="F10" s="397"/>
      <c r="G10" s="397"/>
      <c r="H10" s="401"/>
      <c r="I10" s="381"/>
      <c r="J10" s="381"/>
      <c r="K10" s="381"/>
      <c r="L10" s="381"/>
      <c r="M10" s="403"/>
      <c r="N10" s="382"/>
      <c r="O10" s="399">
        <f>SUM(E10:N10)</f>
        <v>0</v>
      </c>
    </row>
    <row r="11" spans="1:15" ht="23.5" customHeight="1">
      <c r="A11" s="54"/>
      <c r="B11" s="394" t="s">
        <v>226</v>
      </c>
      <c r="C11" s="195"/>
      <c r="D11" s="392"/>
      <c r="E11" s="398"/>
      <c r="F11" s="398"/>
      <c r="G11" s="398"/>
      <c r="H11" s="392"/>
      <c r="I11" s="274"/>
      <c r="J11" s="274"/>
      <c r="K11" s="274"/>
      <c r="L11" s="274"/>
      <c r="M11" s="275"/>
      <c r="N11" s="393"/>
      <c r="O11" s="18"/>
    </row>
    <row r="12" spans="1:15" ht="40" customHeight="1" thickBot="1">
      <c r="A12" s="54"/>
      <c r="B12" s="147"/>
      <c r="C12" s="383" t="s">
        <v>227</v>
      </c>
      <c r="D12" s="389">
        <f>SUBTOTAL(9,E12:N12)</f>
        <v>0</v>
      </c>
      <c r="E12" s="397"/>
      <c r="F12" s="397"/>
      <c r="G12" s="397"/>
      <c r="H12" s="401"/>
      <c r="I12" s="381"/>
      <c r="J12" s="381"/>
      <c r="K12" s="381"/>
      <c r="L12" s="381"/>
      <c r="M12" s="403"/>
      <c r="N12" s="382"/>
      <c r="O12" s="399">
        <f>SUM(E12:N12)</f>
        <v>0</v>
      </c>
    </row>
    <row r="13" spans="1:15" ht="23.5" customHeight="1">
      <c r="A13" s="54"/>
      <c r="B13" s="394" t="s">
        <v>228</v>
      </c>
      <c r="C13" s="195"/>
      <c r="D13" s="392"/>
      <c r="E13" s="392"/>
      <c r="F13" s="392"/>
      <c r="G13" s="392"/>
      <c r="H13" s="392"/>
      <c r="I13" s="274"/>
      <c r="J13" s="274"/>
      <c r="K13" s="274"/>
      <c r="L13" s="274"/>
      <c r="M13" s="275"/>
      <c r="N13" s="393"/>
      <c r="O13" s="18"/>
    </row>
    <row r="14" spans="1:15" ht="40" customHeight="1" thickBot="1">
      <c r="A14" s="54"/>
      <c r="B14" s="147"/>
      <c r="C14" s="384"/>
      <c r="D14" s="389">
        <f>SUBTOTAL(9,E14:N14)</f>
        <v>0</v>
      </c>
      <c r="E14" s="381"/>
      <c r="F14" s="381"/>
      <c r="G14" s="381"/>
      <c r="H14" s="401"/>
      <c r="I14" s="381"/>
      <c r="J14" s="381"/>
      <c r="K14" s="381"/>
      <c r="L14" s="381"/>
      <c r="M14" s="403"/>
      <c r="N14" s="382"/>
      <c r="O14" s="399">
        <f>SUM(E14:N14)</f>
        <v>0</v>
      </c>
    </row>
    <row r="15" spans="1:15" ht="23.5" customHeight="1">
      <c r="A15" s="54"/>
      <c r="B15" s="394" t="s">
        <v>229</v>
      </c>
      <c r="C15" s="195"/>
      <c r="D15" s="392"/>
      <c r="E15" s="392"/>
      <c r="F15" s="392"/>
      <c r="G15" s="392"/>
      <c r="H15" s="392"/>
      <c r="I15" s="274"/>
      <c r="J15" s="274"/>
      <c r="K15" s="274"/>
      <c r="L15" s="274"/>
      <c r="M15" s="275"/>
      <c r="N15" s="393"/>
      <c r="O15" s="18"/>
    </row>
    <row r="16" spans="1:15" ht="40" customHeight="1" thickBot="1">
      <c r="A16" s="54"/>
      <c r="B16" s="147"/>
      <c r="C16" s="384"/>
      <c r="D16" s="389">
        <f>SUBTOTAL(9,E16:N16)</f>
        <v>0</v>
      </c>
      <c r="E16" s="381"/>
      <c r="F16" s="381"/>
      <c r="G16" s="381"/>
      <c r="H16" s="401"/>
      <c r="I16" s="381"/>
      <c r="J16" s="381"/>
      <c r="K16" s="381"/>
      <c r="L16" s="381"/>
      <c r="M16" s="403"/>
      <c r="N16" s="382"/>
      <c r="O16" s="399">
        <f>SUM(E16:N16)</f>
        <v>0</v>
      </c>
    </row>
    <row r="17" spans="1:15" ht="23.5" customHeight="1">
      <c r="A17" s="54"/>
      <c r="B17" s="394" t="s">
        <v>230</v>
      </c>
      <c r="C17" s="195"/>
      <c r="D17" s="392"/>
      <c r="E17" s="392"/>
      <c r="F17" s="392"/>
      <c r="G17" s="392"/>
      <c r="H17" s="392"/>
      <c r="I17" s="274"/>
      <c r="J17" s="274"/>
      <c r="K17" s="274"/>
      <c r="L17" s="274"/>
      <c r="M17" s="275"/>
      <c r="N17" s="393"/>
      <c r="O17" s="18"/>
    </row>
    <row r="18" spans="1:15" ht="40" customHeight="1" thickBot="1">
      <c r="A18" s="54"/>
      <c r="B18" s="147"/>
      <c r="C18" s="384"/>
      <c r="D18" s="389">
        <f>SUBTOTAL(9,E18:N18)</f>
        <v>0</v>
      </c>
      <c r="E18" s="381"/>
      <c r="F18" s="381"/>
      <c r="G18" s="381"/>
      <c r="H18" s="401"/>
      <c r="I18" s="381"/>
      <c r="J18" s="381"/>
      <c r="K18" s="381"/>
      <c r="L18" s="381"/>
      <c r="M18" s="403"/>
      <c r="N18" s="382"/>
      <c r="O18" s="399">
        <f>SUM(E18:N18)</f>
        <v>0</v>
      </c>
    </row>
    <row r="19" spans="1:15" ht="23.5" customHeight="1">
      <c r="A19" s="54"/>
      <c r="B19" s="394" t="s">
        <v>231</v>
      </c>
      <c r="C19" s="195"/>
      <c r="D19" s="392"/>
      <c r="E19" s="392"/>
      <c r="F19" s="392"/>
      <c r="G19" s="392"/>
      <c r="H19" s="392"/>
      <c r="I19" s="274"/>
      <c r="J19" s="274"/>
      <c r="K19" s="274"/>
      <c r="L19" s="274"/>
      <c r="M19" s="275"/>
      <c r="N19" s="393"/>
      <c r="O19" s="18"/>
    </row>
    <row r="20" spans="1:15" ht="40" customHeight="1" thickBot="1">
      <c r="A20" s="54"/>
      <c r="B20" s="147"/>
      <c r="C20" s="384"/>
      <c r="D20" s="389">
        <f>SUBTOTAL(9,E20:N20)</f>
        <v>0</v>
      </c>
      <c r="E20" s="381"/>
      <c r="F20" s="381"/>
      <c r="G20" s="381"/>
      <c r="H20" s="401"/>
      <c r="I20" s="381"/>
      <c r="J20" s="381"/>
      <c r="K20" s="381"/>
      <c r="L20" s="381"/>
      <c r="M20" s="403"/>
      <c r="N20" s="382"/>
      <c r="O20" s="399">
        <f>SUM(E20:N20)</f>
        <v>0</v>
      </c>
    </row>
    <row r="21" spans="1:15" ht="23.5" customHeight="1">
      <c r="A21" s="54"/>
      <c r="B21" s="394" t="s">
        <v>232</v>
      </c>
      <c r="C21" s="195"/>
      <c r="D21" s="392"/>
      <c r="E21" s="392"/>
      <c r="F21" s="392"/>
      <c r="G21" s="392"/>
      <c r="H21" s="392"/>
      <c r="I21" s="274"/>
      <c r="J21" s="274"/>
      <c r="K21" s="274"/>
      <c r="L21" s="274"/>
      <c r="M21" s="275"/>
      <c r="N21" s="393"/>
      <c r="O21" s="18"/>
    </row>
    <row r="22" spans="1:15" ht="40" customHeight="1" thickBot="1">
      <c r="A22" s="54"/>
      <c r="B22" s="147"/>
      <c r="C22" s="384"/>
      <c r="D22" s="389">
        <f>SUBTOTAL(9,E22:N22)</f>
        <v>0</v>
      </c>
      <c r="E22" s="381"/>
      <c r="F22" s="381"/>
      <c r="G22" s="381"/>
      <c r="H22" s="401"/>
      <c r="I22" s="381"/>
      <c r="J22" s="381"/>
      <c r="K22" s="381"/>
      <c r="L22" s="381"/>
      <c r="M22" s="403"/>
      <c r="N22" s="382"/>
      <c r="O22" s="399">
        <f>SUM(E22:N22)</f>
        <v>0</v>
      </c>
    </row>
    <row r="23" spans="1:15" ht="23.5" customHeight="1">
      <c r="A23" s="54"/>
      <c r="B23" s="394" t="s">
        <v>233</v>
      </c>
      <c r="C23" s="195"/>
      <c r="D23" s="392"/>
      <c r="E23" s="392"/>
      <c r="F23" s="392"/>
      <c r="G23" s="392"/>
      <c r="H23" s="392"/>
      <c r="I23" s="274"/>
      <c r="J23" s="274"/>
      <c r="K23" s="274"/>
      <c r="L23" s="274"/>
      <c r="M23" s="275"/>
      <c r="N23" s="393"/>
      <c r="O23" s="18"/>
    </row>
    <row r="24" spans="1:15" ht="40" customHeight="1" thickBot="1">
      <c r="A24" s="54"/>
      <c r="B24" s="147"/>
      <c r="C24" s="384"/>
      <c r="D24" s="389">
        <f>SUBTOTAL(9,E24:N24)</f>
        <v>0</v>
      </c>
      <c r="E24" s="381"/>
      <c r="F24" s="381"/>
      <c r="G24" s="381"/>
      <c r="H24" s="401"/>
      <c r="I24" s="381"/>
      <c r="J24" s="381"/>
      <c r="K24" s="381"/>
      <c r="L24" s="381"/>
      <c r="M24" s="403"/>
      <c r="N24" s="382"/>
      <c r="O24" s="399">
        <f>SUM(E24:N24)</f>
        <v>0</v>
      </c>
    </row>
    <row r="25" spans="1:15" ht="23.5" customHeight="1">
      <c r="A25" s="54"/>
      <c r="B25" s="394" t="s">
        <v>234</v>
      </c>
      <c r="C25" s="195"/>
      <c r="D25" s="392"/>
      <c r="E25" s="392"/>
      <c r="F25" s="392"/>
      <c r="G25" s="392"/>
      <c r="H25" s="392"/>
      <c r="I25" s="274"/>
      <c r="J25" s="274"/>
      <c r="K25" s="274"/>
      <c r="L25" s="274"/>
      <c r="M25" s="275"/>
      <c r="N25" s="393"/>
      <c r="O25" s="18"/>
    </row>
    <row r="26" spans="1:15" ht="40" customHeight="1" thickBot="1">
      <c r="A26" s="54"/>
      <c r="B26" s="385"/>
      <c r="C26" s="386"/>
      <c r="D26" s="281">
        <f>SUBTOTAL(9,E26:N26)</f>
        <v>0</v>
      </c>
      <c r="E26" s="387"/>
      <c r="F26" s="387"/>
      <c r="G26" s="387"/>
      <c r="H26" s="402"/>
      <c r="I26" s="387"/>
      <c r="J26" s="387"/>
      <c r="K26" s="387"/>
      <c r="L26" s="387"/>
      <c r="M26" s="404"/>
      <c r="N26" s="388"/>
      <c r="O26" s="399">
        <f>SUM(E26:N26)</f>
        <v>0</v>
      </c>
    </row>
    <row r="27" spans="1:15" ht="49.5" customHeight="1" thickTop="1" thickBot="1">
      <c r="A27" s="54"/>
      <c r="B27" s="286" t="s">
        <v>53</v>
      </c>
      <c r="C27" s="282"/>
      <c r="D27" s="287">
        <f>SUM(D8:D26)</f>
        <v>55777</v>
      </c>
      <c r="E27" s="287">
        <f>SUBTOTAL(109,E7:E26)</f>
        <v>15880</v>
      </c>
      <c r="F27" s="287">
        <f>SUBTOTAL(109,F7:F26)</f>
        <v>24476</v>
      </c>
      <c r="G27" s="287">
        <f>SUBTOTAL(109,G7:G26)</f>
        <v>15421</v>
      </c>
      <c r="H27" s="390">
        <f>SUBTOTAL(109,H7:H26)</f>
        <v>0</v>
      </c>
      <c r="I27" s="390">
        <f t="shared" ref="I27:N27" si="0">SUBTOTAL(109,I7:I26)</f>
        <v>0</v>
      </c>
      <c r="J27" s="390">
        <f t="shared" si="0"/>
        <v>0</v>
      </c>
      <c r="K27" s="390">
        <f t="shared" si="0"/>
        <v>0</v>
      </c>
      <c r="L27" s="390">
        <f t="shared" si="0"/>
        <v>0</v>
      </c>
      <c r="M27" s="390">
        <f t="shared" si="0"/>
        <v>0</v>
      </c>
      <c r="N27" s="390">
        <f t="shared" si="0"/>
        <v>0</v>
      </c>
      <c r="O27" s="399">
        <f>SUM(E27:N27)</f>
        <v>55777</v>
      </c>
    </row>
    <row r="28" spans="1:15" ht="40" customHeight="1">
      <c r="A28" s="54"/>
      <c r="B28" s="174"/>
      <c r="C28" s="107"/>
      <c r="D28" s="171"/>
      <c r="E28" s="171"/>
      <c r="F28" s="171"/>
      <c r="G28" s="171"/>
      <c r="H28" s="171"/>
      <c r="I28" s="171"/>
      <c r="J28" s="149"/>
      <c r="K28" s="54"/>
      <c r="L28" s="54"/>
      <c r="M28" s="54"/>
      <c r="N28" s="54"/>
    </row>
    <row r="29" spans="1:15" ht="44.15" customHeight="1">
      <c r="A29" s="54"/>
      <c r="B29" s="298" t="s">
        <v>56</v>
      </c>
      <c r="D29" s="182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5" ht="26.5" customHeight="1">
      <c r="A30" s="54"/>
      <c r="C30" s="395"/>
      <c r="D30" s="396" t="s">
        <v>235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5" ht="4" customHeight="1">
      <c r="A31" s="54"/>
      <c r="D31" s="182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5" ht="28" customHeight="1">
      <c r="A32" s="54"/>
      <c r="C32" s="300"/>
      <c r="D32" s="396" t="s">
        <v>58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sheetProtection algorithmName="SHA-512" hashValue="f5oXemvJJpXq3FgqEweuklcdJWAtLyiTj7Svi30y/xQc1pqQDLDIsZYQ0PyW3/T5bL1xVj2U6vyYhRJaFw3GUw==" saltValue="pDYQ4k2x3wdL5mMpW7t2lg==" spinCount="100000" sheet="1" formatCells="0" formatColumns="0" formatRows="0" sort="0" autoFilter="0" pivotTables="0"/>
  <mergeCells count="15">
    <mergeCell ref="N5:N6"/>
    <mergeCell ref="J5:J6"/>
    <mergeCell ref="B3:H3"/>
    <mergeCell ref="D4:H4"/>
    <mergeCell ref="B5:C6"/>
    <mergeCell ref="D5:D6"/>
    <mergeCell ref="E5:E6"/>
    <mergeCell ref="F5:F6"/>
    <mergeCell ref="G5:G6"/>
    <mergeCell ref="H5:H6"/>
    <mergeCell ref="B8:C8"/>
    <mergeCell ref="I5:I6"/>
    <mergeCell ref="K5:K6"/>
    <mergeCell ref="L5:L6"/>
    <mergeCell ref="M5:M6"/>
  </mergeCells>
  <phoneticPr fontId="2"/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6980E-5E52-42F7-B3FB-C48442024868}">
  <dimension ref="A1:AE36"/>
  <sheetViews>
    <sheetView tabSelected="1" view="pageBreakPreview" topLeftCell="A12" zoomScale="75" zoomScaleNormal="75" zoomScaleSheetLayoutView="75" workbookViewId="0">
      <selection activeCell="E28" sqref="E28"/>
    </sheetView>
  </sheetViews>
  <sheetFormatPr defaultRowHeight="18"/>
  <cols>
    <col min="1" max="1" width="2.58203125" customWidth="1"/>
    <col min="2" max="2" width="4.58203125" customWidth="1"/>
    <col min="3" max="3" width="15.33203125" customWidth="1"/>
    <col min="4" max="4" width="21.83203125" customWidth="1"/>
    <col min="5" max="5" width="22.08203125" style="20" customWidth="1"/>
    <col min="6" max="6" width="9.33203125" style="20" customWidth="1"/>
    <col min="7" max="7" width="3.58203125" style="20" customWidth="1"/>
    <col min="8" max="8" width="2.5" style="20" customWidth="1"/>
    <col min="9" max="10" width="3.58203125" style="20" customWidth="1"/>
    <col min="11" max="11" width="35.58203125" customWidth="1"/>
    <col min="12" max="12" width="4" customWidth="1"/>
    <col min="14" max="14" width="19.58203125" customWidth="1"/>
    <col min="15" max="15" width="12.58203125" style="2" customWidth="1"/>
    <col min="16" max="25" width="12" customWidth="1"/>
    <col min="26" max="26" width="1.83203125" customWidth="1"/>
    <col min="27" max="27" width="10.33203125" customWidth="1"/>
  </cols>
  <sheetData>
    <row r="1" spans="1:31" ht="26.5" customHeight="1">
      <c r="A1" s="54"/>
      <c r="B1" s="54"/>
      <c r="C1" s="54"/>
      <c r="D1" s="54"/>
      <c r="E1" s="133"/>
      <c r="F1" s="133"/>
      <c r="G1" s="133"/>
      <c r="H1" s="133"/>
      <c r="I1" s="133"/>
      <c r="J1" s="133"/>
      <c r="K1" s="134" t="s">
        <v>0</v>
      </c>
      <c r="L1" s="54"/>
      <c r="M1" s="54"/>
      <c r="N1" s="54"/>
      <c r="O1" s="135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25" customHeight="1">
      <c r="A2" s="80"/>
      <c r="B2" s="508" t="s">
        <v>59</v>
      </c>
      <c r="C2" s="509"/>
      <c r="D2" s="509"/>
      <c r="E2" s="509"/>
      <c r="F2" s="54"/>
      <c r="G2" s="54"/>
      <c r="H2" s="54"/>
      <c r="I2" s="54"/>
      <c r="J2" s="54"/>
      <c r="K2" s="80"/>
      <c r="L2" s="80"/>
      <c r="M2" s="54"/>
      <c r="N2" s="54"/>
      <c r="O2" s="135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1:31" ht="25" customHeight="1">
      <c r="A3" s="80"/>
      <c r="B3" s="508" t="s">
        <v>2</v>
      </c>
      <c r="C3" s="510"/>
      <c r="D3" s="510"/>
      <c r="E3" s="510"/>
      <c r="F3" s="510"/>
      <c r="G3" s="510"/>
      <c r="H3" s="510"/>
      <c r="I3" s="510"/>
      <c r="J3" s="510"/>
      <c r="K3" s="510"/>
      <c r="L3" s="80"/>
      <c r="M3" s="54"/>
      <c r="N3" s="54"/>
      <c r="O3" s="135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ht="25" customHeight="1">
      <c r="A4" s="80"/>
      <c r="B4" s="80"/>
      <c r="C4" s="511" t="s">
        <v>3</v>
      </c>
      <c r="D4" s="500"/>
      <c r="E4" s="500"/>
      <c r="F4" s="500"/>
      <c r="G4" s="500"/>
      <c r="H4" s="500"/>
      <c r="I4" s="500"/>
      <c r="J4" s="500"/>
      <c r="K4" s="500"/>
      <c r="L4" s="80"/>
      <c r="M4" s="54"/>
      <c r="N4" s="136" t="s">
        <v>4</v>
      </c>
      <c r="O4" s="135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</row>
    <row r="5" spans="1:31" ht="25" customHeight="1">
      <c r="A5" s="512" t="s">
        <v>5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4"/>
      <c r="N5" s="512" t="s">
        <v>6</v>
      </c>
      <c r="O5" s="512"/>
      <c r="P5" s="512"/>
      <c r="Q5" s="512"/>
      <c r="R5" s="512"/>
      <c r="S5" s="500"/>
      <c r="T5" s="500"/>
      <c r="U5" s="500"/>
      <c r="V5" s="500"/>
      <c r="W5" s="500"/>
      <c r="X5" s="500"/>
      <c r="Y5" s="500"/>
      <c r="Z5" s="54"/>
      <c r="AA5" s="54"/>
      <c r="AB5" s="54"/>
      <c r="AC5" s="54"/>
      <c r="AD5" s="54"/>
      <c r="AE5" s="54"/>
    </row>
    <row r="6" spans="1:31" ht="30" customHeight="1" thickBot="1">
      <c r="A6" s="54"/>
      <c r="B6" s="54"/>
      <c r="C6" s="54"/>
      <c r="D6" s="54"/>
      <c r="E6" s="137"/>
      <c r="F6" s="137"/>
      <c r="G6" s="137"/>
      <c r="H6" s="137"/>
      <c r="I6" s="137"/>
      <c r="J6" s="137"/>
      <c r="K6" s="138" t="s">
        <v>7</v>
      </c>
      <c r="L6" s="54"/>
      <c r="M6" s="54"/>
      <c r="N6" s="54"/>
      <c r="O6" s="135"/>
      <c r="P6" s="54"/>
      <c r="Q6" s="54"/>
      <c r="R6" s="54"/>
      <c r="S6" s="139"/>
      <c r="T6" s="139"/>
      <c r="U6" s="139"/>
      <c r="V6" s="139"/>
      <c r="W6" s="139"/>
      <c r="X6" s="139"/>
      <c r="Y6" s="139" t="s">
        <v>7</v>
      </c>
      <c r="Z6" s="139"/>
      <c r="AA6" s="54"/>
      <c r="AB6" s="54"/>
      <c r="AC6" s="54"/>
      <c r="AD6" s="54"/>
      <c r="AE6" s="54"/>
    </row>
    <row r="7" spans="1:31" ht="25" customHeight="1">
      <c r="A7" s="54"/>
      <c r="B7" s="515"/>
      <c r="C7" s="517" t="s">
        <v>8</v>
      </c>
      <c r="D7" s="506" t="s">
        <v>9</v>
      </c>
      <c r="E7" s="519" t="s">
        <v>10</v>
      </c>
      <c r="F7" s="520" t="s">
        <v>11</v>
      </c>
      <c r="G7" s="521"/>
      <c r="H7" s="521"/>
      <c r="I7" s="521"/>
      <c r="J7" s="522"/>
      <c r="K7" s="502" t="s">
        <v>12</v>
      </c>
      <c r="L7" s="54"/>
      <c r="M7" s="504" t="s">
        <v>8</v>
      </c>
      <c r="N7" s="506" t="s">
        <v>9</v>
      </c>
      <c r="O7" s="507" t="s">
        <v>13</v>
      </c>
      <c r="P7" s="513">
        <v>2027</v>
      </c>
      <c r="Q7" s="495">
        <f>P7+1</f>
        <v>2028</v>
      </c>
      <c r="R7" s="495">
        <f t="shared" ref="R7:Y7" si="0">Q7+1</f>
        <v>2029</v>
      </c>
      <c r="S7" s="495">
        <f t="shared" si="0"/>
        <v>2030</v>
      </c>
      <c r="T7" s="495">
        <f t="shared" si="0"/>
        <v>2031</v>
      </c>
      <c r="U7" s="495">
        <f t="shared" si="0"/>
        <v>2032</v>
      </c>
      <c r="V7" s="495">
        <f t="shared" si="0"/>
        <v>2033</v>
      </c>
      <c r="W7" s="495">
        <f t="shared" si="0"/>
        <v>2034</v>
      </c>
      <c r="X7" s="495">
        <f t="shared" si="0"/>
        <v>2035</v>
      </c>
      <c r="Y7" s="497">
        <f t="shared" si="0"/>
        <v>2036</v>
      </c>
      <c r="Z7" s="140"/>
      <c r="AA7" s="480" t="s">
        <v>13</v>
      </c>
      <c r="AB7" s="499" t="s">
        <v>14</v>
      </c>
      <c r="AC7" s="500"/>
      <c r="AD7" s="500"/>
      <c r="AE7" s="500"/>
    </row>
    <row r="8" spans="1:31" ht="25" customHeight="1" thickBot="1">
      <c r="A8" s="54"/>
      <c r="B8" s="516"/>
      <c r="C8" s="518"/>
      <c r="D8" s="496"/>
      <c r="E8" s="496"/>
      <c r="F8" s="141" t="s">
        <v>15</v>
      </c>
      <c r="G8" s="81"/>
      <c r="H8" s="142" t="s">
        <v>16</v>
      </c>
      <c r="I8" s="81"/>
      <c r="J8" s="143" t="s">
        <v>17</v>
      </c>
      <c r="K8" s="503"/>
      <c r="L8" s="54"/>
      <c r="M8" s="505"/>
      <c r="N8" s="496"/>
      <c r="O8" s="496"/>
      <c r="P8" s="514"/>
      <c r="Q8" s="496"/>
      <c r="R8" s="496"/>
      <c r="S8" s="496"/>
      <c r="T8" s="496"/>
      <c r="U8" s="496"/>
      <c r="V8" s="496"/>
      <c r="W8" s="496"/>
      <c r="X8" s="496"/>
      <c r="Y8" s="498"/>
      <c r="Z8" s="140"/>
      <c r="AA8" s="481"/>
      <c r="AB8" s="501"/>
      <c r="AC8" s="500"/>
      <c r="AD8" s="500"/>
      <c r="AE8" s="500"/>
    </row>
    <row r="9" spans="1:31">
      <c r="A9" s="54"/>
      <c r="B9" s="494" t="s">
        <v>18</v>
      </c>
      <c r="C9" s="144" t="s">
        <v>19</v>
      </c>
      <c r="D9" s="145"/>
      <c r="E9" s="196">
        <f>SUBTOTAL(9,E10:E11)</f>
        <v>0</v>
      </c>
      <c r="F9" s="459"/>
      <c r="G9" s="460"/>
      <c r="H9" s="460"/>
      <c r="I9" s="460"/>
      <c r="J9" s="461"/>
      <c r="K9" s="87"/>
      <c r="L9" s="54"/>
      <c r="M9" s="144" t="s">
        <v>19</v>
      </c>
      <c r="N9" s="145"/>
      <c r="O9" s="196">
        <f>SUBTOTAL(9,O10:O11)</f>
        <v>14104</v>
      </c>
      <c r="P9" s="196">
        <f t="shared" ref="P9:Y9" si="1">SUBTOTAL(9,P10:P11)</f>
        <v>1194</v>
      </c>
      <c r="Q9" s="196">
        <f t="shared" si="1"/>
        <v>10730</v>
      </c>
      <c r="R9" s="196">
        <f t="shared" si="1"/>
        <v>2180</v>
      </c>
      <c r="S9" s="198">
        <f t="shared" si="1"/>
        <v>0</v>
      </c>
      <c r="T9" s="198">
        <f t="shared" si="1"/>
        <v>0</v>
      </c>
      <c r="U9" s="198">
        <f t="shared" si="1"/>
        <v>0</v>
      </c>
      <c r="V9" s="198">
        <f t="shared" si="1"/>
        <v>0</v>
      </c>
      <c r="W9" s="198">
        <f t="shared" si="1"/>
        <v>0</v>
      </c>
      <c r="X9" s="198">
        <f t="shared" si="1"/>
        <v>0</v>
      </c>
      <c r="Y9" s="199">
        <f t="shared" si="1"/>
        <v>0</v>
      </c>
      <c r="Z9" s="146"/>
      <c r="AA9" s="201">
        <f>SUM(P9:Y9)</f>
        <v>14104</v>
      </c>
      <c r="AB9" s="54"/>
      <c r="AC9" s="54"/>
      <c r="AD9" s="54"/>
      <c r="AE9" s="54"/>
    </row>
    <row r="10" spans="1:31">
      <c r="A10" s="54"/>
      <c r="B10" s="494"/>
      <c r="C10" s="147"/>
      <c r="D10" s="148" t="s">
        <v>20</v>
      </c>
      <c r="E10" s="82"/>
      <c r="F10" s="432"/>
      <c r="G10" s="433"/>
      <c r="H10" s="433"/>
      <c r="I10" s="433"/>
      <c r="J10" s="434"/>
      <c r="K10" s="94"/>
      <c r="L10" s="54"/>
      <c r="M10" s="147"/>
      <c r="N10" s="148" t="s">
        <v>20</v>
      </c>
      <c r="O10" s="206">
        <f>SUM(P10:Y10)</f>
        <v>7550</v>
      </c>
      <c r="P10" s="207">
        <f>'b.設備備品費（内訳）'!M19</f>
        <v>0</v>
      </c>
      <c r="Q10" s="207">
        <f>'b.設備備品費（内訳）'!N19</f>
        <v>7550</v>
      </c>
      <c r="R10" s="207">
        <f>'b.設備備品費（内訳）'!O19</f>
        <v>0</v>
      </c>
      <c r="S10" s="207">
        <f>'b.設備備品費（内訳）'!P19</f>
        <v>0</v>
      </c>
      <c r="T10" s="207">
        <f>'b.設備備品費（内訳）'!Q19</f>
        <v>0</v>
      </c>
      <c r="U10" s="207">
        <f>'b.設備備品費（内訳）'!R19</f>
        <v>0</v>
      </c>
      <c r="V10" s="207">
        <f>'b.設備備品費（内訳）'!S19</f>
        <v>0</v>
      </c>
      <c r="W10" s="207">
        <f>'b.設備備品費（内訳）'!T19</f>
        <v>0</v>
      </c>
      <c r="X10" s="207">
        <f>'b.設備備品費（内訳）'!U19</f>
        <v>0</v>
      </c>
      <c r="Y10" s="208">
        <f>'b.設備備品費（内訳）'!V19</f>
        <v>0</v>
      </c>
      <c r="Z10" s="149"/>
      <c r="AA10" s="210"/>
      <c r="AB10" s="54"/>
      <c r="AC10" s="54"/>
      <c r="AD10" s="54"/>
      <c r="AE10" s="54"/>
    </row>
    <row r="11" spans="1:31" ht="18.5" thickBot="1">
      <c r="A11" s="54"/>
      <c r="B11" s="494"/>
      <c r="C11" s="147"/>
      <c r="D11" s="150" t="s">
        <v>21</v>
      </c>
      <c r="E11" s="83"/>
      <c r="F11" s="462"/>
      <c r="G11" s="463"/>
      <c r="H11" s="463"/>
      <c r="I11" s="463"/>
      <c r="J11" s="464"/>
      <c r="K11" s="88"/>
      <c r="L11" s="54"/>
      <c r="M11" s="147"/>
      <c r="N11" s="148" t="s">
        <v>21</v>
      </c>
      <c r="O11" s="214">
        <f>SUM(P11:Y11)</f>
        <v>6554</v>
      </c>
      <c r="P11" s="215">
        <f>'b.消耗品費（内訳）'!L18</f>
        <v>1194</v>
      </c>
      <c r="Q11" s="215">
        <f>'b.消耗品費（内訳）'!M18</f>
        <v>3180</v>
      </c>
      <c r="R11" s="215">
        <f>'b.消耗品費（内訳）'!N18</f>
        <v>2180</v>
      </c>
      <c r="S11" s="215">
        <f>'b.消耗品費（内訳）'!O18</f>
        <v>0</v>
      </c>
      <c r="T11" s="215">
        <f>'b.消耗品費（内訳）'!P18</f>
        <v>0</v>
      </c>
      <c r="U11" s="215">
        <f>'b.消耗品費（内訳）'!Q18</f>
        <v>0</v>
      </c>
      <c r="V11" s="215">
        <f>'b.消耗品費（内訳）'!R18</f>
        <v>0</v>
      </c>
      <c r="W11" s="215">
        <f>'b.消耗品費（内訳）'!S18</f>
        <v>0</v>
      </c>
      <c r="X11" s="215">
        <f>'b.消耗品費（内訳）'!T18</f>
        <v>0</v>
      </c>
      <c r="Y11" s="216">
        <f>'b.消耗品費（内訳）'!U18</f>
        <v>0</v>
      </c>
      <c r="Z11" s="149"/>
      <c r="AA11" s="210"/>
      <c r="AB11" s="54"/>
      <c r="AC11" s="54"/>
      <c r="AD11" s="54"/>
      <c r="AE11" s="54"/>
    </row>
    <row r="12" spans="1:31">
      <c r="A12" s="54"/>
      <c r="B12" s="494"/>
      <c r="C12" s="151" t="s">
        <v>22</v>
      </c>
      <c r="D12" s="152"/>
      <c r="E12" s="219">
        <f>SUBTOTAL(9,E13:E14)</f>
        <v>0</v>
      </c>
      <c r="F12" s="429"/>
      <c r="G12" s="430"/>
      <c r="H12" s="430"/>
      <c r="I12" s="430"/>
      <c r="J12" s="431"/>
      <c r="K12" s="60"/>
      <c r="L12" s="54"/>
      <c r="M12" s="144" t="s">
        <v>22</v>
      </c>
      <c r="N12" s="145"/>
      <c r="O12" s="196">
        <f t="shared" ref="O12:Y12" si="2">SUBTOTAL(9,O13:O14)</f>
        <v>22033</v>
      </c>
      <c r="P12" s="196">
        <f t="shared" si="2"/>
        <v>3577</v>
      </c>
      <c r="Q12" s="196">
        <f t="shared" si="2"/>
        <v>8514</v>
      </c>
      <c r="R12" s="196">
        <f t="shared" si="2"/>
        <v>9942</v>
      </c>
      <c r="S12" s="198">
        <f t="shared" si="2"/>
        <v>0</v>
      </c>
      <c r="T12" s="198">
        <f t="shared" si="2"/>
        <v>0</v>
      </c>
      <c r="U12" s="198">
        <f t="shared" si="2"/>
        <v>0</v>
      </c>
      <c r="V12" s="198">
        <f t="shared" si="2"/>
        <v>0</v>
      </c>
      <c r="W12" s="198">
        <f t="shared" si="2"/>
        <v>0</v>
      </c>
      <c r="X12" s="198">
        <f t="shared" si="2"/>
        <v>0</v>
      </c>
      <c r="Y12" s="199">
        <f t="shared" si="2"/>
        <v>0</v>
      </c>
      <c r="Z12" s="146"/>
      <c r="AA12" s="201">
        <f>SUM(P12:Y12)</f>
        <v>22033</v>
      </c>
      <c r="AB12" s="54"/>
      <c r="AC12" s="54"/>
      <c r="AD12" s="54"/>
      <c r="AE12" s="54"/>
    </row>
    <row r="13" spans="1:31">
      <c r="A13" s="54"/>
      <c r="B13" s="494"/>
      <c r="C13" s="147"/>
      <c r="D13" s="148" t="s">
        <v>23</v>
      </c>
      <c r="E13" s="82"/>
      <c r="F13" s="432"/>
      <c r="G13" s="433"/>
      <c r="H13" s="433"/>
      <c r="I13" s="433"/>
      <c r="J13" s="434"/>
      <c r="K13" s="94"/>
      <c r="L13" s="54"/>
      <c r="M13" s="147"/>
      <c r="N13" s="148" t="s">
        <v>23</v>
      </c>
      <c r="O13" s="206">
        <f>SUM(P13:Y13)</f>
        <v>21583</v>
      </c>
      <c r="P13" s="207">
        <f>'b.人件費（内訳）'!K23</f>
        <v>3467</v>
      </c>
      <c r="Q13" s="207">
        <f>'b.人件費（内訳）'!L23</f>
        <v>8344</v>
      </c>
      <c r="R13" s="207">
        <f>'b.人件費（内訳）'!M23</f>
        <v>9772</v>
      </c>
      <c r="S13" s="207">
        <f>'b.人件費（内訳）'!N23</f>
        <v>0</v>
      </c>
      <c r="T13" s="207">
        <f>'b.人件費（内訳）'!O23</f>
        <v>0</v>
      </c>
      <c r="U13" s="207">
        <f>'b.人件費（内訳）'!P23</f>
        <v>0</v>
      </c>
      <c r="V13" s="207">
        <f>'b.人件費（内訳）'!Q23</f>
        <v>0</v>
      </c>
      <c r="W13" s="207">
        <f>'b.人件費（内訳）'!R23</f>
        <v>0</v>
      </c>
      <c r="X13" s="207">
        <f>'b.人件費（内訳）'!S23</f>
        <v>0</v>
      </c>
      <c r="Y13" s="208">
        <f>'b.人件費（内訳）'!T23</f>
        <v>0</v>
      </c>
      <c r="Z13" s="149"/>
      <c r="AA13" s="210"/>
      <c r="AB13" s="54"/>
      <c r="AC13" s="54"/>
      <c r="AD13" s="54"/>
      <c r="AE13" s="54"/>
    </row>
    <row r="14" spans="1:31" ht="18.5" thickBot="1">
      <c r="A14" s="54"/>
      <c r="B14" s="494"/>
      <c r="C14" s="153"/>
      <c r="D14" s="150" t="s">
        <v>25</v>
      </c>
      <c r="E14" s="83"/>
      <c r="F14" s="462"/>
      <c r="G14" s="463"/>
      <c r="H14" s="463"/>
      <c r="I14" s="463"/>
      <c r="J14" s="464"/>
      <c r="K14" s="122"/>
      <c r="L14" s="54"/>
      <c r="M14" s="147"/>
      <c r="N14" s="148" t="s">
        <v>25</v>
      </c>
      <c r="O14" s="214">
        <f>SUM(P14:Y14)</f>
        <v>450</v>
      </c>
      <c r="P14" s="215">
        <f>'b.謝金（内訳）'!J18</f>
        <v>110</v>
      </c>
      <c r="Q14" s="215">
        <f>'b.謝金（内訳）'!K18</f>
        <v>170</v>
      </c>
      <c r="R14" s="215">
        <f>'b.謝金（内訳）'!L18</f>
        <v>170</v>
      </c>
      <c r="S14" s="215">
        <f>'b.謝金（内訳）'!M18</f>
        <v>0</v>
      </c>
      <c r="T14" s="215">
        <f>'b.謝金（内訳）'!N18</f>
        <v>0</v>
      </c>
      <c r="U14" s="215">
        <f>'b.謝金（内訳）'!O18</f>
        <v>0</v>
      </c>
      <c r="V14" s="215">
        <f>'b.謝金（内訳）'!P18</f>
        <v>0</v>
      </c>
      <c r="W14" s="215">
        <f>'b.謝金（内訳）'!Q18</f>
        <v>0</v>
      </c>
      <c r="X14" s="215">
        <f>'b.謝金（内訳）'!R18</f>
        <v>0</v>
      </c>
      <c r="Y14" s="216">
        <f>'b.謝金（内訳）'!S18</f>
        <v>0</v>
      </c>
      <c r="Z14" s="149"/>
      <c r="AA14" s="210"/>
      <c r="AB14" s="54"/>
      <c r="AC14" s="54"/>
      <c r="AD14" s="54"/>
      <c r="AE14" s="54"/>
    </row>
    <row r="15" spans="1:31" ht="20.149999999999999" customHeight="1">
      <c r="A15" s="54"/>
      <c r="B15" s="494"/>
      <c r="C15" s="147" t="s">
        <v>27</v>
      </c>
      <c r="D15" s="53"/>
      <c r="E15" s="224">
        <f>SUBTOTAL(9,E16:E17)</f>
        <v>0</v>
      </c>
      <c r="F15" s="429"/>
      <c r="G15" s="430"/>
      <c r="H15" s="430"/>
      <c r="I15" s="430"/>
      <c r="J15" s="431"/>
      <c r="K15" s="60"/>
      <c r="L15" s="54"/>
      <c r="M15" s="144" t="s">
        <v>27</v>
      </c>
      <c r="N15" s="145"/>
      <c r="O15" s="225">
        <f>SUM(P15:Y15)</f>
        <v>2937</v>
      </c>
      <c r="P15" s="226">
        <f>'b.旅費（内訳）'!L18</f>
        <v>175</v>
      </c>
      <c r="Q15" s="226">
        <f>'b.旅費（内訳）'!M18</f>
        <v>2482</v>
      </c>
      <c r="R15" s="226">
        <f>'b.旅費（内訳）'!N18</f>
        <v>280</v>
      </c>
      <c r="S15" s="226">
        <f>'b.旅費（内訳）'!O18</f>
        <v>0</v>
      </c>
      <c r="T15" s="226">
        <f>'b.旅費（内訳）'!P18</f>
        <v>0</v>
      </c>
      <c r="U15" s="226">
        <f>'b.旅費（内訳）'!Q18</f>
        <v>0</v>
      </c>
      <c r="V15" s="226">
        <f>'b.旅費（内訳）'!R18</f>
        <v>0</v>
      </c>
      <c r="W15" s="226">
        <f>'b.旅費（内訳）'!S18</f>
        <v>0</v>
      </c>
      <c r="X15" s="226">
        <f>'b.旅費（内訳）'!T18</f>
        <v>0</v>
      </c>
      <c r="Y15" s="227">
        <f>'b.旅費（内訳）'!U18</f>
        <v>0</v>
      </c>
      <c r="Z15" s="149"/>
      <c r="AA15" s="201">
        <f>SUM(P15:Y15)</f>
        <v>2937</v>
      </c>
      <c r="AB15" s="54"/>
      <c r="AC15" s="54"/>
      <c r="AD15" s="54"/>
      <c r="AE15" s="54"/>
    </row>
    <row r="16" spans="1:31" ht="19" customHeight="1">
      <c r="A16" s="54"/>
      <c r="B16" s="494"/>
      <c r="C16" s="147"/>
      <c r="D16" s="154" t="s">
        <v>28</v>
      </c>
      <c r="E16" s="84"/>
      <c r="F16" s="432"/>
      <c r="G16" s="433"/>
      <c r="H16" s="433"/>
      <c r="I16" s="433"/>
      <c r="J16" s="434"/>
      <c r="K16" s="66"/>
      <c r="L16" s="54"/>
      <c r="M16" s="147"/>
      <c r="N16" s="154"/>
      <c r="O16" s="231"/>
      <c r="P16" s="232"/>
      <c r="Q16" s="233"/>
      <c r="R16" s="233"/>
      <c r="S16" s="233"/>
      <c r="T16" s="234"/>
      <c r="U16" s="233"/>
      <c r="V16" s="234"/>
      <c r="W16" s="233"/>
      <c r="X16" s="233"/>
      <c r="Y16" s="235"/>
      <c r="Z16" s="54"/>
      <c r="AA16" s="210"/>
      <c r="AB16" s="54"/>
      <c r="AC16" s="54"/>
      <c r="AD16" s="54"/>
      <c r="AE16" s="54"/>
    </row>
    <row r="17" spans="1:31" ht="19" customHeight="1" thickBot="1">
      <c r="A17" s="54"/>
      <c r="B17" s="494"/>
      <c r="C17" s="147"/>
      <c r="D17" s="155" t="s">
        <v>29</v>
      </c>
      <c r="E17" s="85"/>
      <c r="F17" s="446"/>
      <c r="G17" s="447"/>
      <c r="H17" s="447"/>
      <c r="I17" s="447"/>
      <c r="J17" s="448"/>
      <c r="K17" s="122"/>
      <c r="L17" s="54"/>
      <c r="M17" s="147"/>
      <c r="N17" s="156"/>
      <c r="O17" s="239"/>
      <c r="P17" s="240"/>
      <c r="Q17" s="240"/>
      <c r="R17" s="240"/>
      <c r="S17" s="240"/>
      <c r="T17" s="241"/>
      <c r="U17" s="240"/>
      <c r="V17" s="241"/>
      <c r="W17" s="240"/>
      <c r="X17" s="240"/>
      <c r="Y17" s="242"/>
      <c r="Z17" s="54"/>
      <c r="AA17" s="210"/>
      <c r="AB17" s="54"/>
      <c r="AC17" s="54"/>
      <c r="AD17" s="54"/>
      <c r="AE17" s="54"/>
    </row>
    <row r="18" spans="1:31" ht="36" customHeight="1">
      <c r="A18" s="54"/>
      <c r="B18" s="494"/>
      <c r="C18" s="151" t="s">
        <v>31</v>
      </c>
      <c r="D18" s="152"/>
      <c r="E18" s="219">
        <f>SUBTOTAL(9,E19:E26)</f>
        <v>0</v>
      </c>
      <c r="F18" s="429"/>
      <c r="G18" s="430"/>
      <c r="H18" s="430"/>
      <c r="I18" s="430"/>
      <c r="J18" s="431"/>
      <c r="K18" s="89"/>
      <c r="L18" s="54"/>
      <c r="M18" s="144" t="s">
        <v>31</v>
      </c>
      <c r="N18" s="145"/>
      <c r="O18" s="244">
        <f>SUBTOTAL(9,O19:O26)</f>
        <v>16703</v>
      </c>
      <c r="P18" s="196">
        <f>SUBTOTAL(9,P19:P26)</f>
        <v>10934</v>
      </c>
      <c r="Q18" s="196">
        <f>SUBTOTAL(9,Q19:Q26)</f>
        <v>2750</v>
      </c>
      <c r="R18" s="196">
        <f t="shared" ref="R18" si="3">SUBTOTAL(9,R19:R26)</f>
        <v>3019</v>
      </c>
      <c r="S18" s="196">
        <f t="shared" ref="S18:Y18" si="4">SUBTOTAL(9,S21:S26)</f>
        <v>0</v>
      </c>
      <c r="T18" s="196">
        <f t="shared" si="4"/>
        <v>0</v>
      </c>
      <c r="U18" s="196">
        <f t="shared" si="4"/>
        <v>0</v>
      </c>
      <c r="V18" s="196">
        <f t="shared" si="4"/>
        <v>0</v>
      </c>
      <c r="W18" s="196">
        <f t="shared" si="4"/>
        <v>0</v>
      </c>
      <c r="X18" s="196">
        <f t="shared" si="4"/>
        <v>0</v>
      </c>
      <c r="Y18" s="245">
        <f t="shared" si="4"/>
        <v>0</v>
      </c>
      <c r="Z18" s="146"/>
      <c r="AA18" s="201">
        <f>SUM(P18:Y18)</f>
        <v>16703</v>
      </c>
      <c r="AB18" s="54"/>
      <c r="AC18" s="54"/>
      <c r="AD18" s="54"/>
      <c r="AE18" s="54"/>
    </row>
    <row r="19" spans="1:31" ht="33" hidden="1" customHeight="1">
      <c r="A19" s="54"/>
      <c r="B19" s="494"/>
      <c r="C19" s="147"/>
      <c r="D19" s="148" t="s">
        <v>32</v>
      </c>
      <c r="E19" s="103"/>
      <c r="F19" s="418"/>
      <c r="G19" s="419"/>
      <c r="H19" s="419"/>
      <c r="I19" s="419"/>
      <c r="J19" s="420"/>
      <c r="K19" s="157" t="s">
        <v>33</v>
      </c>
      <c r="L19" s="54"/>
      <c r="M19" s="147"/>
      <c r="N19" s="158" t="s">
        <v>34</v>
      </c>
      <c r="O19" s="249">
        <f t="shared" ref="O19" si="5">SUM(P19:Y19)</f>
        <v>0</v>
      </c>
      <c r="P19" s="250">
        <f>'b.外注費（打上げ費用）（内訳）'!K18</f>
        <v>0</v>
      </c>
      <c r="Q19" s="250">
        <f>'b.外注費（打上げ費用）（内訳）'!L18</f>
        <v>0</v>
      </c>
      <c r="R19" s="250">
        <f>'b.外注費（打上げ費用）（内訳）'!M18</f>
        <v>0</v>
      </c>
      <c r="S19" s="250">
        <f>'b.外注費（打上げ費用）（内訳）'!N18</f>
        <v>0</v>
      </c>
      <c r="T19" s="250">
        <f>'b.外注費（打上げ費用）（内訳）'!O18</f>
        <v>0</v>
      </c>
      <c r="U19" s="250">
        <f>'b.外注費（打上げ費用）（内訳）'!P18</f>
        <v>0</v>
      </c>
      <c r="V19" s="250">
        <f>'b.外注費（打上げ費用）（内訳）'!Q18</f>
        <v>0</v>
      </c>
      <c r="W19" s="250">
        <f>'b.外注費（打上げ費用）（内訳）'!R18</f>
        <v>0</v>
      </c>
      <c r="X19" s="250">
        <f>'b.外注費（打上げ費用）（内訳）'!S18</f>
        <v>0</v>
      </c>
      <c r="Y19" s="250">
        <f>'b.外注費（打上げ費用）（内訳）'!T18</f>
        <v>0</v>
      </c>
      <c r="Z19" s="146"/>
      <c r="AA19" s="251">
        <f>SUM(P19:Y19)</f>
        <v>0</v>
      </c>
      <c r="AB19" s="54"/>
      <c r="AC19" s="54"/>
      <c r="AD19" s="54"/>
      <c r="AE19" s="54"/>
    </row>
    <row r="20" spans="1:31" ht="33" hidden="1" customHeight="1">
      <c r="A20" s="54"/>
      <c r="B20" s="494"/>
      <c r="C20" s="147"/>
      <c r="D20" s="159" t="s">
        <v>35</v>
      </c>
      <c r="E20" s="160">
        <f>SUBTOTAL(9,E21:E26)</f>
        <v>0</v>
      </c>
      <c r="F20" s="421"/>
      <c r="G20" s="422"/>
      <c r="H20" s="422"/>
      <c r="I20" s="422"/>
      <c r="J20" s="423"/>
      <c r="K20" s="161"/>
      <c r="L20" s="54"/>
      <c r="M20" s="147"/>
      <c r="N20" s="162" t="s">
        <v>36</v>
      </c>
      <c r="O20" s="256">
        <f>SUBTOTAL(9,O21:O26)</f>
        <v>16703</v>
      </c>
      <c r="P20" s="256">
        <f>SUBTOTAL(9,P21:P26)</f>
        <v>10934</v>
      </c>
      <c r="Q20" s="257">
        <f>SUBTOTAL(9,Q21:Q26)</f>
        <v>2750</v>
      </c>
      <c r="R20" s="257">
        <f>SUBTOTAL(9,R21:R26)</f>
        <v>3019</v>
      </c>
      <c r="S20" s="257">
        <f>SUBTOTAL(9,S21:S26)</f>
        <v>0</v>
      </c>
      <c r="T20" s="257">
        <f t="shared" ref="T20:X20" si="6">SUBTOTAL(9,T21:T26)</f>
        <v>0</v>
      </c>
      <c r="U20" s="257">
        <f t="shared" si="6"/>
        <v>0</v>
      </c>
      <c r="V20" s="257">
        <f t="shared" si="6"/>
        <v>0</v>
      </c>
      <c r="W20" s="257">
        <f t="shared" si="6"/>
        <v>0</v>
      </c>
      <c r="X20" s="257">
        <f t="shared" si="6"/>
        <v>0</v>
      </c>
      <c r="Y20" s="257">
        <f>SUBTOTAL(9,Y21:Y26)</f>
        <v>0</v>
      </c>
      <c r="Z20" s="146"/>
      <c r="AA20" s="201">
        <f>SUM(P20:Y20)</f>
        <v>16703</v>
      </c>
      <c r="AB20" s="54"/>
      <c r="AC20" s="54"/>
      <c r="AD20" s="54"/>
      <c r="AE20" s="54"/>
    </row>
    <row r="21" spans="1:31" ht="19" customHeight="1">
      <c r="A21" s="54"/>
      <c r="B21" s="494"/>
      <c r="C21" s="147"/>
      <c r="D21" s="154" t="s">
        <v>37</v>
      </c>
      <c r="E21" s="84"/>
      <c r="F21" s="432"/>
      <c r="G21" s="433"/>
      <c r="H21" s="433"/>
      <c r="I21" s="433"/>
      <c r="J21" s="434"/>
      <c r="K21" s="90"/>
      <c r="L21" s="54"/>
      <c r="M21" s="147"/>
      <c r="N21" s="154" t="s">
        <v>37</v>
      </c>
      <c r="O21" s="259">
        <f t="shared" ref="O21:O26" si="7">SUM(P21:Y21)</f>
        <v>8592</v>
      </c>
      <c r="P21" s="207">
        <f>'b.外注費（内訳）'!L18</f>
        <v>8592</v>
      </c>
      <c r="Q21" s="207">
        <f>'b.外注費（内訳）'!M18</f>
        <v>0</v>
      </c>
      <c r="R21" s="207">
        <f>'b.外注費（内訳）'!N18</f>
        <v>0</v>
      </c>
      <c r="S21" s="207">
        <f>'b.外注費（内訳）'!O18</f>
        <v>0</v>
      </c>
      <c r="T21" s="207">
        <f>'b.外注費（内訳）'!P18</f>
        <v>0</v>
      </c>
      <c r="U21" s="207">
        <f>'b.外注費（内訳）'!Q18</f>
        <v>0</v>
      </c>
      <c r="V21" s="207">
        <f>'b.外注費（内訳）'!R18</f>
        <v>0</v>
      </c>
      <c r="W21" s="207">
        <f>'b.外注費（内訳）'!S18</f>
        <v>0</v>
      </c>
      <c r="X21" s="207">
        <f>'b.外注費（内訳）'!T18</f>
        <v>0</v>
      </c>
      <c r="Y21" s="208">
        <f>'b.外注費（内訳）'!U18</f>
        <v>0</v>
      </c>
      <c r="Z21" s="149"/>
      <c r="AA21" s="210"/>
      <c r="AB21" s="54"/>
      <c r="AC21" s="54"/>
      <c r="AD21" s="54"/>
      <c r="AE21" s="54"/>
    </row>
    <row r="22" spans="1:31">
      <c r="A22" s="54"/>
      <c r="B22" s="494"/>
      <c r="C22" s="147"/>
      <c r="D22" s="154" t="s">
        <v>38</v>
      </c>
      <c r="E22" s="84"/>
      <c r="F22" s="432"/>
      <c r="G22" s="433"/>
      <c r="H22" s="433"/>
      <c r="I22" s="433"/>
      <c r="J22" s="434"/>
      <c r="K22" s="90"/>
      <c r="L22" s="54"/>
      <c r="M22" s="147"/>
      <c r="N22" s="154" t="s">
        <v>38</v>
      </c>
      <c r="O22" s="206">
        <f t="shared" si="7"/>
        <v>245</v>
      </c>
      <c r="P22" s="207">
        <f>'b.印刷製本費（内訳）'!L18</f>
        <v>31</v>
      </c>
      <c r="Q22" s="207">
        <f>'b.印刷製本費（内訳）'!M18</f>
        <v>107</v>
      </c>
      <c r="R22" s="207">
        <f>'b.印刷製本費（内訳）'!N18</f>
        <v>107</v>
      </c>
      <c r="S22" s="207">
        <f>'b.印刷製本費（内訳）'!O18</f>
        <v>0</v>
      </c>
      <c r="T22" s="207">
        <f>'b.印刷製本費（内訳）'!P18</f>
        <v>0</v>
      </c>
      <c r="U22" s="207">
        <f>'b.印刷製本費（内訳）'!Q18</f>
        <v>0</v>
      </c>
      <c r="V22" s="207">
        <f>'b.印刷製本費（内訳）'!R18</f>
        <v>0</v>
      </c>
      <c r="W22" s="207">
        <f>'b.印刷製本費（内訳）'!S18</f>
        <v>0</v>
      </c>
      <c r="X22" s="207">
        <f>'b.印刷製本費（内訳）'!T18</f>
        <v>0</v>
      </c>
      <c r="Y22" s="208">
        <f>'b.印刷製本費（内訳）'!U18</f>
        <v>0</v>
      </c>
      <c r="Z22" s="149"/>
      <c r="AA22" s="210"/>
      <c r="AB22" s="54"/>
      <c r="AC22" s="54"/>
      <c r="AD22" s="54"/>
      <c r="AE22" s="54"/>
    </row>
    <row r="23" spans="1:31">
      <c r="A23" s="54"/>
      <c r="B23" s="494"/>
      <c r="C23" s="147"/>
      <c r="D23" s="154" t="s">
        <v>39</v>
      </c>
      <c r="E23" s="84"/>
      <c r="F23" s="432"/>
      <c r="G23" s="433"/>
      <c r="H23" s="433"/>
      <c r="I23" s="433"/>
      <c r="J23" s="434"/>
      <c r="K23" s="90"/>
      <c r="L23" s="54"/>
      <c r="M23" s="147"/>
      <c r="N23" s="154" t="s">
        <v>39</v>
      </c>
      <c r="O23" s="206">
        <f t="shared" si="7"/>
        <v>1069</v>
      </c>
      <c r="P23" s="207">
        <f>'b.会議費（内訳）'!L18</f>
        <v>214</v>
      </c>
      <c r="Q23" s="207">
        <f>'b.会議費（内訳）'!M18</f>
        <v>427</v>
      </c>
      <c r="R23" s="207">
        <f>'b.会議費（内訳）'!N18</f>
        <v>428</v>
      </c>
      <c r="S23" s="207">
        <f>'b.会議費（内訳）'!O18</f>
        <v>0</v>
      </c>
      <c r="T23" s="207">
        <f>'b.会議費（内訳）'!P18</f>
        <v>0</v>
      </c>
      <c r="U23" s="207">
        <f>'b.会議費（内訳）'!Q18</f>
        <v>0</v>
      </c>
      <c r="V23" s="207">
        <f>'b.会議費（内訳）'!R18</f>
        <v>0</v>
      </c>
      <c r="W23" s="207">
        <f>'b.会議費（内訳）'!S18</f>
        <v>0</v>
      </c>
      <c r="X23" s="207">
        <f>'b.会議費（内訳）'!T18</f>
        <v>0</v>
      </c>
      <c r="Y23" s="208">
        <f>'b.会議費（内訳）'!U18</f>
        <v>0</v>
      </c>
      <c r="Z23" s="149"/>
      <c r="AA23" s="210"/>
      <c r="AB23" s="54"/>
      <c r="AC23" s="54"/>
      <c r="AD23" s="54"/>
      <c r="AE23" s="54"/>
    </row>
    <row r="24" spans="1:31">
      <c r="A24" s="54"/>
      <c r="B24" s="494"/>
      <c r="C24" s="147"/>
      <c r="D24" s="154" t="s">
        <v>40</v>
      </c>
      <c r="E24" s="84"/>
      <c r="F24" s="432"/>
      <c r="G24" s="433"/>
      <c r="H24" s="433"/>
      <c r="I24" s="433"/>
      <c r="J24" s="434"/>
      <c r="K24" s="90"/>
      <c r="L24" s="54"/>
      <c r="M24" s="147"/>
      <c r="N24" s="154" t="s">
        <v>40</v>
      </c>
      <c r="O24" s="206">
        <f t="shared" si="7"/>
        <v>201</v>
      </c>
      <c r="P24" s="207">
        <f>'b.通信運搬費（内訳）'!L18</f>
        <v>5</v>
      </c>
      <c r="Q24" s="207">
        <f>'b.通信運搬費（内訳）'!M18</f>
        <v>26</v>
      </c>
      <c r="R24" s="207">
        <f>'b.通信運搬費（内訳）'!N18</f>
        <v>170</v>
      </c>
      <c r="S24" s="207">
        <f>'b.通信運搬費（内訳）'!O18</f>
        <v>0</v>
      </c>
      <c r="T24" s="207">
        <f>'b.通信運搬費（内訳）'!P18</f>
        <v>0</v>
      </c>
      <c r="U24" s="207">
        <f>'b.通信運搬費（内訳）'!Q18</f>
        <v>0</v>
      </c>
      <c r="V24" s="207">
        <f>'b.通信運搬費（内訳）'!R18</f>
        <v>0</v>
      </c>
      <c r="W24" s="207">
        <f>'b.通信運搬費（内訳）'!S18</f>
        <v>0</v>
      </c>
      <c r="X24" s="207">
        <f>'b.通信運搬費（内訳）'!T18</f>
        <v>0</v>
      </c>
      <c r="Y24" s="208">
        <f>'b.通信運搬費（内訳）'!U18</f>
        <v>0</v>
      </c>
      <c r="Z24" s="149"/>
      <c r="AA24" s="210"/>
      <c r="AB24" s="54"/>
      <c r="AC24" s="54"/>
      <c r="AD24" s="54"/>
      <c r="AE24" s="54"/>
    </row>
    <row r="25" spans="1:31">
      <c r="A25" s="54"/>
      <c r="B25" s="494"/>
      <c r="C25" s="147"/>
      <c r="D25" s="154" t="s">
        <v>41</v>
      </c>
      <c r="E25" s="84"/>
      <c r="F25" s="432"/>
      <c r="G25" s="433"/>
      <c r="H25" s="433"/>
      <c r="I25" s="433"/>
      <c r="J25" s="434"/>
      <c r="K25" s="90"/>
      <c r="L25" s="54"/>
      <c r="M25" s="147"/>
      <c r="N25" s="154" t="s">
        <v>41</v>
      </c>
      <c r="O25" s="206">
        <f t="shared" si="7"/>
        <v>5846</v>
      </c>
      <c r="P25" s="207">
        <f>'b.光熱水料（内訳）'!L18</f>
        <v>1949</v>
      </c>
      <c r="Q25" s="207">
        <f>'b.光熱水料（内訳）'!M18</f>
        <v>1948</v>
      </c>
      <c r="R25" s="207">
        <f>'b.光熱水料（内訳）'!N18</f>
        <v>1949</v>
      </c>
      <c r="S25" s="207">
        <f>'b.光熱水料（内訳）'!O18</f>
        <v>0</v>
      </c>
      <c r="T25" s="207">
        <f>'b.光熱水料（内訳）'!P18</f>
        <v>0</v>
      </c>
      <c r="U25" s="207">
        <f>'b.光熱水料（内訳）'!Q18</f>
        <v>0</v>
      </c>
      <c r="V25" s="207">
        <f>'b.光熱水料（内訳）'!R18</f>
        <v>0</v>
      </c>
      <c r="W25" s="207">
        <f>'b.光熱水料（内訳）'!S18</f>
        <v>0</v>
      </c>
      <c r="X25" s="207">
        <f>'b.光熱水料（内訳）'!T18</f>
        <v>0</v>
      </c>
      <c r="Y25" s="208">
        <f>'b.光熱水料（内訳）'!U18</f>
        <v>0</v>
      </c>
      <c r="Z25" s="149"/>
      <c r="AA25" s="210"/>
      <c r="AB25" s="54"/>
      <c r="AC25" s="54"/>
      <c r="AD25" s="54"/>
      <c r="AE25" s="54"/>
    </row>
    <row r="26" spans="1:31" ht="19.5" customHeight="1" thickBot="1">
      <c r="A26" s="54"/>
      <c r="B26" s="494"/>
      <c r="C26" s="147"/>
      <c r="D26" s="154" t="s">
        <v>42</v>
      </c>
      <c r="E26" s="84"/>
      <c r="F26" s="432"/>
      <c r="G26" s="433"/>
      <c r="H26" s="433"/>
      <c r="I26" s="433"/>
      <c r="J26" s="434"/>
      <c r="K26" s="95"/>
      <c r="L26" s="54"/>
      <c r="M26" s="147"/>
      <c r="N26" s="154" t="s">
        <v>42</v>
      </c>
      <c r="O26" s="206">
        <f t="shared" si="7"/>
        <v>750</v>
      </c>
      <c r="P26" s="207">
        <f>'b.その他（諸経費）（内訳）'!L18</f>
        <v>143</v>
      </c>
      <c r="Q26" s="207">
        <f>'b.その他（諸経費）（内訳）'!M18</f>
        <v>242</v>
      </c>
      <c r="R26" s="207">
        <f>'b.その他（諸経費）（内訳）'!N18</f>
        <v>365</v>
      </c>
      <c r="S26" s="207">
        <f>'b.その他（諸経費）（内訳）'!O18</f>
        <v>0</v>
      </c>
      <c r="T26" s="207">
        <f>'b.その他（諸経費）（内訳）'!P18</f>
        <v>0</v>
      </c>
      <c r="U26" s="207">
        <f>'b.その他（諸経費）（内訳）'!Q18</f>
        <v>0</v>
      </c>
      <c r="V26" s="207">
        <f>'b.その他（諸経費）（内訳）'!R18</f>
        <v>0</v>
      </c>
      <c r="W26" s="207">
        <f>'b.その他（諸経費）（内訳）'!S18</f>
        <v>0</v>
      </c>
      <c r="X26" s="207">
        <f>'b.その他（諸経費）（内訳）'!T18</f>
        <v>0</v>
      </c>
      <c r="Y26" s="208">
        <f>'b.その他（諸経費）（内訳）'!U18</f>
        <v>0</v>
      </c>
      <c r="Z26" s="149"/>
      <c r="AA26" s="210"/>
      <c r="AB26" s="54"/>
      <c r="AC26" s="54"/>
      <c r="AD26" s="54"/>
      <c r="AE26" s="54"/>
    </row>
    <row r="27" spans="1:31" ht="36.65" customHeight="1" thickTop="1" thickBot="1">
      <c r="A27" s="54"/>
      <c r="B27" s="490" t="s">
        <v>43</v>
      </c>
      <c r="C27" s="491"/>
      <c r="D27" s="164" t="s">
        <v>44</v>
      </c>
      <c r="E27" s="263">
        <f>SUBTOTAL(109,E9:E26)</f>
        <v>0</v>
      </c>
      <c r="F27" s="435"/>
      <c r="G27" s="436"/>
      <c r="H27" s="436"/>
      <c r="I27" s="436"/>
      <c r="J27" s="437"/>
      <c r="K27" s="96"/>
      <c r="L27" s="54"/>
      <c r="M27" s="165" t="s">
        <v>45</v>
      </c>
      <c r="N27" s="166"/>
      <c r="O27" s="267">
        <f>SUBTOTAL(9,O9:O26)</f>
        <v>55777</v>
      </c>
      <c r="P27" s="267">
        <f>SUBTOTAL(109,P9:P26)</f>
        <v>15880</v>
      </c>
      <c r="Q27" s="267">
        <f t="shared" ref="Q27:Y27" si="8">SUBTOTAL(109,Q9:Q26)</f>
        <v>24476</v>
      </c>
      <c r="R27" s="267">
        <f>SUBTOTAL(109,R9:R26)</f>
        <v>15421</v>
      </c>
      <c r="S27" s="267">
        <f t="shared" si="8"/>
        <v>0</v>
      </c>
      <c r="T27" s="268">
        <f t="shared" si="8"/>
        <v>0</v>
      </c>
      <c r="U27" s="267">
        <f t="shared" si="8"/>
        <v>0</v>
      </c>
      <c r="V27" s="268">
        <f t="shared" si="8"/>
        <v>0</v>
      </c>
      <c r="W27" s="267">
        <f t="shared" si="8"/>
        <v>0</v>
      </c>
      <c r="X27" s="267">
        <f t="shared" si="8"/>
        <v>0</v>
      </c>
      <c r="Y27" s="269">
        <f t="shared" si="8"/>
        <v>0</v>
      </c>
      <c r="Z27" s="146"/>
      <c r="AA27" s="201">
        <f>SUM(P27:Y27)</f>
        <v>55777</v>
      </c>
      <c r="AB27" s="54"/>
      <c r="AC27" s="54"/>
      <c r="AD27" s="54"/>
      <c r="AE27" s="54"/>
    </row>
    <row r="28" spans="1:31" ht="38.15" customHeight="1" thickBot="1">
      <c r="A28" s="54"/>
      <c r="B28" s="492" t="s">
        <v>46</v>
      </c>
      <c r="C28" s="493"/>
      <c r="D28" s="108">
        <v>0</v>
      </c>
      <c r="E28" s="105">
        <f>ROUNDDOWN(E27*ROUNDDOWN(D28,1),0)</f>
        <v>0</v>
      </c>
      <c r="F28" s="443"/>
      <c r="G28" s="444"/>
      <c r="H28" s="444"/>
      <c r="I28" s="444"/>
      <c r="J28" s="445"/>
      <c r="K28" s="91"/>
      <c r="L28" s="54"/>
      <c r="M28" s="492" t="s">
        <v>47</v>
      </c>
      <c r="N28" s="493"/>
      <c r="O28" s="272">
        <f>SUM(P28:Y28)</f>
        <v>0</v>
      </c>
      <c r="P28" s="100"/>
      <c r="Q28" s="100"/>
      <c r="R28" s="100"/>
      <c r="S28" s="100"/>
      <c r="T28" s="101"/>
      <c r="U28" s="100"/>
      <c r="V28" s="101"/>
      <c r="W28" s="100"/>
      <c r="X28" s="100"/>
      <c r="Y28" s="102"/>
      <c r="Z28" s="146"/>
      <c r="AA28" s="201">
        <f>SUM(P28:Y28)</f>
        <v>0</v>
      </c>
      <c r="AB28" s="54"/>
      <c r="AC28" s="54"/>
      <c r="AD28" s="54"/>
      <c r="AE28" s="54"/>
    </row>
    <row r="29" spans="1:31" ht="40.5" customHeight="1" thickBot="1">
      <c r="A29" s="54"/>
      <c r="B29" s="485" t="s">
        <v>48</v>
      </c>
      <c r="C29" s="486"/>
      <c r="D29" s="539" t="e">
        <f>E29/E30</f>
        <v>#DIV/0!</v>
      </c>
      <c r="E29" s="86"/>
      <c r="F29" s="438"/>
      <c r="G29" s="439"/>
      <c r="H29" s="439"/>
      <c r="I29" s="439"/>
      <c r="J29" s="440"/>
      <c r="K29" s="92"/>
      <c r="L29" s="167"/>
      <c r="M29" s="485" t="s">
        <v>50</v>
      </c>
      <c r="N29" s="486"/>
      <c r="O29" s="281">
        <f>SUM(P29:Y29)</f>
        <v>0</v>
      </c>
      <c r="P29" s="411">
        <f>'c.年度別推計'!E27-'c.年度別推計'!E8</f>
        <v>0</v>
      </c>
      <c r="Q29" s="411">
        <f>'c.年度別推計'!F27-'c.年度別推計'!F8</f>
        <v>0</v>
      </c>
      <c r="R29" s="411">
        <f>'c.年度別推計'!G27-'c.年度別推計'!G8</f>
        <v>0</v>
      </c>
      <c r="S29" s="411">
        <f>'c.年度別推計'!H27-'c.年度別推計'!H8</f>
        <v>0</v>
      </c>
      <c r="T29" s="411">
        <f>'c.年度別推計'!I27-'c.年度別推計'!I8</f>
        <v>0</v>
      </c>
      <c r="U29" s="411">
        <f>'c.年度別推計'!J27-'c.年度別推計'!J8</f>
        <v>0</v>
      </c>
      <c r="V29" s="411">
        <f>'c.年度別推計'!K27-'c.年度別推計'!K8</f>
        <v>0</v>
      </c>
      <c r="W29" s="411">
        <f>'c.年度別推計'!L27-'c.年度別推計'!L8</f>
        <v>0</v>
      </c>
      <c r="X29" s="411">
        <f>'c.年度別推計'!M27-'c.年度別推計'!M8</f>
        <v>0</v>
      </c>
      <c r="Y29" s="411">
        <f>'c.年度別推計'!N27-'c.年度別推計'!N8</f>
        <v>0</v>
      </c>
      <c r="Z29" s="146"/>
      <c r="AA29" s="201">
        <f>SUM(P29:Y29)</f>
        <v>0</v>
      </c>
      <c r="AB29" s="54"/>
      <c r="AC29" s="54"/>
      <c r="AD29" s="54"/>
      <c r="AE29" s="54"/>
    </row>
    <row r="30" spans="1:31" ht="40" customHeight="1" thickTop="1" thickBot="1">
      <c r="A30" s="54"/>
      <c r="B30" s="163" t="s">
        <v>51</v>
      </c>
      <c r="C30" s="168"/>
      <c r="D30" s="169" t="s">
        <v>52</v>
      </c>
      <c r="E30" s="284">
        <f>SUBTOTAL(9,E9:E29)</f>
        <v>0</v>
      </c>
      <c r="F30" s="412" t="e">
        <f>ROUNDDOWN(E30*(G8/I8),0)+E19</f>
        <v>#DIV/0!</v>
      </c>
      <c r="G30" s="413"/>
      <c r="H30" s="413"/>
      <c r="I30" s="413"/>
      <c r="J30" s="414"/>
      <c r="K30" s="93"/>
      <c r="L30" s="54"/>
      <c r="M30" s="170" t="s">
        <v>53</v>
      </c>
      <c r="N30" s="168"/>
      <c r="O30" s="287">
        <f t="shared" ref="O30:Y30" si="9">SUBTOTAL(109,O9:O29)</f>
        <v>55777</v>
      </c>
      <c r="P30" s="287">
        <f t="shared" si="9"/>
        <v>15880</v>
      </c>
      <c r="Q30" s="287">
        <f t="shared" si="9"/>
        <v>24476</v>
      </c>
      <c r="R30" s="287">
        <f t="shared" si="9"/>
        <v>15421</v>
      </c>
      <c r="S30" s="288">
        <f t="shared" si="9"/>
        <v>0</v>
      </c>
      <c r="T30" s="289">
        <f t="shared" si="9"/>
        <v>0</v>
      </c>
      <c r="U30" s="288">
        <f t="shared" si="9"/>
        <v>0</v>
      </c>
      <c r="V30" s="289">
        <f t="shared" si="9"/>
        <v>0</v>
      </c>
      <c r="W30" s="288">
        <f t="shared" si="9"/>
        <v>0</v>
      </c>
      <c r="X30" s="288">
        <f t="shared" si="9"/>
        <v>0</v>
      </c>
      <c r="Y30" s="290">
        <f t="shared" si="9"/>
        <v>0</v>
      </c>
      <c r="Z30" s="171"/>
      <c r="AA30" s="292">
        <f>SUM(P30:Y30)</f>
        <v>55777</v>
      </c>
      <c r="AB30" s="54"/>
      <c r="AC30" s="54"/>
      <c r="AD30" s="54"/>
      <c r="AE30" s="54"/>
    </row>
    <row r="31" spans="1:31" ht="40" hidden="1" customHeight="1" thickBot="1">
      <c r="A31" s="54"/>
      <c r="B31" s="107"/>
      <c r="C31" s="107"/>
      <c r="D31" s="53"/>
      <c r="E31" s="172" t="s">
        <v>54</v>
      </c>
      <c r="F31" s="487"/>
      <c r="G31" s="488"/>
      <c r="H31" s="488"/>
      <c r="I31" s="488"/>
      <c r="J31" s="489"/>
      <c r="K31" s="173"/>
      <c r="L31" s="54"/>
      <c r="M31" s="174"/>
      <c r="N31" s="107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1"/>
      <c r="AA31" s="176"/>
      <c r="AB31" s="54"/>
      <c r="AC31" s="54"/>
      <c r="AD31" s="54"/>
      <c r="AE31" s="54"/>
    </row>
    <row r="32" spans="1:31" ht="44.15" customHeight="1">
      <c r="A32" s="54"/>
      <c r="B32" s="54"/>
      <c r="C32" s="177" t="s">
        <v>55</v>
      </c>
      <c r="D32" s="54"/>
      <c r="E32" s="133"/>
      <c r="F32" s="146"/>
      <c r="G32" s="146"/>
      <c r="H32" s="146"/>
      <c r="I32" s="146"/>
      <c r="J32" s="146"/>
      <c r="K32" s="54"/>
      <c r="L32" s="54"/>
      <c r="M32" s="177" t="s">
        <v>56</v>
      </c>
      <c r="N32" s="54"/>
      <c r="O32" s="135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ht="26.5" customHeight="1">
      <c r="A33" s="54"/>
      <c r="B33" s="54"/>
      <c r="C33" s="178" t="s">
        <v>57</v>
      </c>
      <c r="D33" s="54"/>
      <c r="E33" s="133"/>
      <c r="F33" s="133"/>
      <c r="G33" s="133"/>
      <c r="H33" s="133"/>
      <c r="I33" s="133"/>
      <c r="J33" s="133"/>
      <c r="K33" s="54"/>
      <c r="L33" s="54"/>
      <c r="M33" s="54"/>
      <c r="N33" s="179"/>
      <c r="O33" s="180" t="s">
        <v>58</v>
      </c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ht="4" customHeight="1">
      <c r="A34" s="54"/>
      <c r="B34" s="54"/>
      <c r="C34" s="54"/>
      <c r="D34" s="54"/>
      <c r="E34" s="133"/>
      <c r="F34" s="133"/>
      <c r="G34" s="133"/>
      <c r="H34" s="133"/>
      <c r="I34" s="133"/>
      <c r="J34" s="133"/>
      <c r="K34" s="54"/>
      <c r="L34" s="54"/>
      <c r="M34" s="54"/>
      <c r="N34" s="54"/>
      <c r="O34" s="135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ht="28" customHeight="1">
      <c r="A35" s="54"/>
      <c r="B35" s="54"/>
      <c r="C35" s="54"/>
      <c r="D35" s="54"/>
      <c r="E35" s="133"/>
      <c r="F35" s="133"/>
      <c r="G35" s="133"/>
      <c r="H35" s="133"/>
      <c r="I35" s="133"/>
      <c r="J35" s="133"/>
      <c r="K35" s="54"/>
      <c r="L35" s="54"/>
      <c r="M35" s="54"/>
      <c r="N35" s="181"/>
      <c r="O35" s="180" t="s">
        <v>58</v>
      </c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>
      <c r="A36" s="54"/>
      <c r="B36" s="54"/>
      <c r="C36" s="54"/>
      <c r="D36" s="54"/>
      <c r="E36" s="133"/>
      <c r="F36" s="133"/>
      <c r="G36" s="133"/>
      <c r="H36" s="133"/>
      <c r="I36" s="133"/>
      <c r="J36" s="133"/>
      <c r="K36" s="54"/>
      <c r="L36" s="54"/>
      <c r="M36" s="54"/>
      <c r="N36" s="54"/>
      <c r="O36" s="135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</sheetData>
  <sheetProtection algorithmName="SHA-512" hashValue="x8rdAK06UJnFBt2hYn1XioCuGK7Q66Du6pW41Hg3QWh/w+EQqFEpPHga/YDEnGfUBdKNDGXl9+Ig3SsqFTdd4w==" saltValue="o7KrcZUQ1R2bk/ONdfBA0Q==" spinCount="100000" sheet="1" formatCells="0" formatColumns="0" formatRows="0" autoFilter="0"/>
  <mergeCells count="55">
    <mergeCell ref="P7:P8"/>
    <mergeCell ref="B7:B8"/>
    <mergeCell ref="C7:C8"/>
    <mergeCell ref="D7:D8"/>
    <mergeCell ref="E7:E8"/>
    <mergeCell ref="F7:J7"/>
    <mergeCell ref="B2:E2"/>
    <mergeCell ref="B3:K3"/>
    <mergeCell ref="C4:K4"/>
    <mergeCell ref="A5:L5"/>
    <mergeCell ref="N5:Y5"/>
    <mergeCell ref="X7:X8"/>
    <mergeCell ref="Y7:Y8"/>
    <mergeCell ref="AA7:AA8"/>
    <mergeCell ref="AB7:AE8"/>
    <mergeCell ref="F9:J9"/>
    <mergeCell ref="R7:R8"/>
    <mergeCell ref="S7:S8"/>
    <mergeCell ref="T7:T8"/>
    <mergeCell ref="U7:U8"/>
    <mergeCell ref="V7:V8"/>
    <mergeCell ref="W7:W8"/>
    <mergeCell ref="Q7:Q8"/>
    <mergeCell ref="K7:K8"/>
    <mergeCell ref="M7:M8"/>
    <mergeCell ref="N7:N8"/>
    <mergeCell ref="O7:O8"/>
    <mergeCell ref="M28:N28"/>
    <mergeCell ref="F20:J20"/>
    <mergeCell ref="F21:J21"/>
    <mergeCell ref="F22:J22"/>
    <mergeCell ref="F23:J23"/>
    <mergeCell ref="F24:J24"/>
    <mergeCell ref="F25:J25"/>
    <mergeCell ref="F26:J26"/>
    <mergeCell ref="B27:C27"/>
    <mergeCell ref="F27:J27"/>
    <mergeCell ref="B28:C28"/>
    <mergeCell ref="F28:J28"/>
    <mergeCell ref="B9:B26"/>
    <mergeCell ref="F14:J14"/>
    <mergeCell ref="F15:J15"/>
    <mergeCell ref="F16:J16"/>
    <mergeCell ref="F17:J17"/>
    <mergeCell ref="F18:J18"/>
    <mergeCell ref="F19:J19"/>
    <mergeCell ref="F10:J10"/>
    <mergeCell ref="F11:J11"/>
    <mergeCell ref="F12:J12"/>
    <mergeCell ref="F13:J13"/>
    <mergeCell ref="B29:C29"/>
    <mergeCell ref="F29:J29"/>
    <mergeCell ref="M29:N29"/>
    <mergeCell ref="F30:J30"/>
    <mergeCell ref="F31:J31"/>
  </mergeCells>
  <phoneticPr fontId="2"/>
  <conditionalFormatting sqref="D29">
    <cfRule type="cellIs" dxfId="0" priority="1" operator="greaterThan">
      <formula>0.5</formula>
    </cfRule>
  </conditionalFormatting>
  <dataValidations count="1">
    <dataValidation type="whole" operator="greaterThanOrEqual" allowBlank="1" showInputMessage="1" showErrorMessage="1" sqref="E9:E30" xr:uid="{0E909DB6-42A0-46E7-8C70-1BD7B48B01F2}">
      <formula1>0</formula1>
    </dataValidation>
  </dataValidations>
  <pageMargins left="0.7" right="0.7" top="0.75" bottom="0.75" header="0.3" footer="0.3"/>
  <pageSetup paperSize="9" scale="2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0C891-9A56-4225-B1AC-1336134DE94B}">
  <dimension ref="A1:V22"/>
  <sheetViews>
    <sheetView view="pageBreakPreview" zoomScale="80" zoomScaleNormal="75" zoomScaleSheetLayoutView="8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L2" sqref="L2:V2"/>
    </sheetView>
  </sheetViews>
  <sheetFormatPr defaultRowHeight="18"/>
  <cols>
    <col min="1" max="1" width="22.33203125" style="1" customWidth="1"/>
    <col min="2" max="2" width="22.08203125" style="1" customWidth="1"/>
    <col min="3" max="3" width="8.58203125" style="5"/>
    <col min="4" max="4" width="11.58203125" style="6" customWidth="1"/>
    <col min="5" max="5" width="14.08203125" style="6" customWidth="1"/>
    <col min="6" max="6" width="19.33203125" style="6" customWidth="1"/>
    <col min="7" max="7" width="10.58203125" style="6" customWidth="1"/>
    <col min="8" max="8" width="19.33203125" style="6" customWidth="1"/>
    <col min="9" max="9" width="19.83203125" style="1" customWidth="1"/>
    <col min="10" max="10" width="17.33203125" style="1" customWidth="1"/>
    <col min="11" max="11" width="8.33203125" style="1" customWidth="1"/>
    <col min="12" max="12" width="12.83203125" style="2" customWidth="1"/>
    <col min="13" max="22" width="10.08203125" style="2" customWidth="1"/>
  </cols>
  <sheetData>
    <row r="1" spans="1:22">
      <c r="A1" s="303"/>
      <c r="B1" s="53"/>
      <c r="C1" s="304"/>
      <c r="D1" s="305"/>
      <c r="E1" s="305"/>
      <c r="F1" s="305"/>
      <c r="G1" s="305"/>
      <c r="H1" s="305"/>
      <c r="I1" s="53"/>
      <c r="J1" s="53"/>
      <c r="K1" s="53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pans="1:22" ht="23.5" customHeight="1">
      <c r="A2" s="27" t="s">
        <v>60</v>
      </c>
      <c r="B2" s="53"/>
      <c r="C2" s="304"/>
      <c r="D2" s="305"/>
      <c r="E2" s="305"/>
      <c r="F2" s="305"/>
      <c r="G2" s="305"/>
      <c r="H2" s="305"/>
      <c r="I2" s="53"/>
      <c r="J2" s="53"/>
      <c r="K2" s="53"/>
      <c r="L2" s="523" t="s">
        <v>61</v>
      </c>
      <c r="M2" s="523"/>
      <c r="N2" s="523"/>
      <c r="O2" s="523"/>
      <c r="P2" s="523"/>
      <c r="Q2" s="523"/>
      <c r="R2" s="523"/>
      <c r="S2" s="523"/>
      <c r="T2" s="523"/>
      <c r="U2" s="523"/>
      <c r="V2" s="523"/>
    </row>
    <row r="3" spans="1:22" ht="23" thickBot="1">
      <c r="A3" s="27" t="s">
        <v>62</v>
      </c>
      <c r="B3" s="306"/>
      <c r="C3" s="304"/>
      <c r="D3" s="305"/>
      <c r="E3" s="305"/>
      <c r="F3" s="305"/>
      <c r="G3" s="305"/>
      <c r="H3" s="305"/>
      <c r="I3" s="53"/>
      <c r="J3" s="53"/>
      <c r="K3" s="53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6" t="s">
        <v>63</v>
      </c>
    </row>
    <row r="4" spans="1:22" s="4" customFormat="1" ht="36.5" thickBot="1">
      <c r="A4" s="7" t="s">
        <v>64</v>
      </c>
      <c r="B4" s="8" t="s">
        <v>65</v>
      </c>
      <c r="C4" s="8" t="s">
        <v>66</v>
      </c>
      <c r="D4" s="320" t="s">
        <v>67</v>
      </c>
      <c r="E4" s="321" t="s">
        <v>68</v>
      </c>
      <c r="F4" s="321" t="s">
        <v>69</v>
      </c>
      <c r="G4" s="321" t="s">
        <v>70</v>
      </c>
      <c r="H4" s="321" t="s">
        <v>71</v>
      </c>
      <c r="I4" s="8" t="s">
        <v>72</v>
      </c>
      <c r="J4" s="10" t="s">
        <v>73</v>
      </c>
      <c r="K4" s="304"/>
      <c r="L4" s="316" t="s">
        <v>74</v>
      </c>
      <c r="M4" s="98">
        <f>'a.総表(入力用)'!P7</f>
        <v>2027</v>
      </c>
      <c r="N4" s="98">
        <f>'a.総表(入力用)'!Q7</f>
        <v>2028</v>
      </c>
      <c r="O4" s="98">
        <f>'a.総表(入力用)'!R7</f>
        <v>2029</v>
      </c>
      <c r="P4" s="98">
        <f>'a.総表(入力用)'!S7</f>
        <v>2030</v>
      </c>
      <c r="Q4" s="98">
        <f>'a.総表(入力用)'!T7</f>
        <v>2031</v>
      </c>
      <c r="R4" s="98">
        <f>'a.総表(入力用)'!U7</f>
        <v>2032</v>
      </c>
      <c r="S4" s="98">
        <f>'a.総表(入力用)'!V7</f>
        <v>2033</v>
      </c>
      <c r="T4" s="98">
        <f>'a.総表(入力用)'!W7</f>
        <v>2034</v>
      </c>
      <c r="U4" s="98">
        <f>'a.総表(入力用)'!X7</f>
        <v>2035</v>
      </c>
      <c r="V4" s="98">
        <f>'a.総表(入力用)'!Y7</f>
        <v>2036</v>
      </c>
    </row>
    <row r="5" spans="1:22" s="54" customFormat="1" ht="29.5" customHeight="1">
      <c r="A5" s="32" t="s">
        <v>75</v>
      </c>
      <c r="B5" s="33"/>
      <c r="C5" s="34"/>
      <c r="D5" s="35"/>
      <c r="E5" s="35"/>
      <c r="F5" s="35"/>
      <c r="G5" s="35"/>
      <c r="H5" s="35"/>
      <c r="I5" s="33"/>
      <c r="J5" s="36"/>
      <c r="K5" s="53"/>
      <c r="L5" s="317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54" customFormat="1" ht="36">
      <c r="A6" s="109" t="s">
        <v>76</v>
      </c>
      <c r="B6" s="110" t="s">
        <v>77</v>
      </c>
      <c r="C6" s="111">
        <v>1</v>
      </c>
      <c r="D6" s="112">
        <v>7550000</v>
      </c>
      <c r="E6" s="123">
        <f>C6*D6</f>
        <v>7550000</v>
      </c>
      <c r="F6" s="112">
        <f>ROUNDUP(E6/1000,0)</f>
        <v>7550</v>
      </c>
      <c r="G6" s="112" t="s">
        <v>78</v>
      </c>
      <c r="H6" s="112" t="s">
        <v>79</v>
      </c>
      <c r="I6" s="111" t="s">
        <v>80</v>
      </c>
      <c r="J6" s="113" t="s">
        <v>81</v>
      </c>
      <c r="K6" s="53"/>
      <c r="L6" s="317">
        <f t="shared" ref="L6:L18" si="0">SUM(M6:V6)</f>
        <v>7550</v>
      </c>
      <c r="M6" s="51"/>
      <c r="N6" s="129">
        <v>7550</v>
      </c>
      <c r="O6" s="51"/>
      <c r="P6" s="51"/>
      <c r="Q6" s="51"/>
      <c r="R6" s="51"/>
      <c r="S6" s="51"/>
      <c r="T6" s="51"/>
      <c r="U6" s="51"/>
      <c r="V6" s="51"/>
    </row>
    <row r="7" spans="1:22" s="54" customFormat="1">
      <c r="A7" s="42"/>
      <c r="B7" s="38"/>
      <c r="C7" s="39"/>
      <c r="D7" s="40"/>
      <c r="E7" s="40"/>
      <c r="F7" s="40"/>
      <c r="G7" s="40"/>
      <c r="H7" s="40"/>
      <c r="I7" s="38"/>
      <c r="J7" s="41"/>
      <c r="K7" s="53"/>
      <c r="L7" s="317">
        <f t="shared" si="0"/>
        <v>0</v>
      </c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s="54" customFormat="1">
      <c r="A8" s="42"/>
      <c r="B8" s="38"/>
      <c r="C8" s="39"/>
      <c r="D8" s="40"/>
      <c r="E8" s="40"/>
      <c r="F8" s="40"/>
      <c r="G8" s="40"/>
      <c r="H8" s="40"/>
      <c r="I8" s="38"/>
      <c r="J8" s="41"/>
      <c r="K8" s="53"/>
      <c r="L8" s="317">
        <f t="shared" si="0"/>
        <v>0</v>
      </c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s="54" customFormat="1">
      <c r="A9" s="42"/>
      <c r="B9" s="38"/>
      <c r="C9" s="39"/>
      <c r="D9" s="40"/>
      <c r="E9" s="40"/>
      <c r="F9" s="40"/>
      <c r="G9" s="40"/>
      <c r="H9" s="40"/>
      <c r="I9" s="38"/>
      <c r="J9" s="41"/>
      <c r="K9" s="53"/>
      <c r="L9" s="317">
        <f t="shared" si="0"/>
        <v>0</v>
      </c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s="54" customFormat="1">
      <c r="A10" s="42"/>
      <c r="B10" s="38"/>
      <c r="C10" s="39"/>
      <c r="D10" s="40"/>
      <c r="E10" s="40"/>
      <c r="F10" s="40"/>
      <c r="G10" s="40"/>
      <c r="H10" s="40"/>
      <c r="I10" s="38"/>
      <c r="J10" s="41"/>
      <c r="K10" s="53"/>
      <c r="L10" s="317">
        <f t="shared" si="0"/>
        <v>0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</row>
    <row r="11" spans="1:22" s="54" customFormat="1">
      <c r="A11" s="43"/>
      <c r="B11" s="38"/>
      <c r="C11" s="39"/>
      <c r="D11" s="40"/>
      <c r="E11" s="40"/>
      <c r="F11" s="40"/>
      <c r="G11" s="40"/>
      <c r="H11" s="40"/>
      <c r="I11" s="38"/>
      <c r="J11" s="41"/>
      <c r="K11" s="53"/>
      <c r="L11" s="317">
        <f t="shared" si="0"/>
        <v>0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s="54" customFormat="1">
      <c r="A12" s="109"/>
      <c r="B12" s="110"/>
      <c r="C12" s="111"/>
      <c r="D12" s="112"/>
      <c r="E12" s="123"/>
      <c r="F12" s="112"/>
      <c r="G12" s="112"/>
      <c r="H12" s="112"/>
      <c r="I12" s="111"/>
      <c r="J12" s="113"/>
      <c r="K12" s="53"/>
      <c r="L12" s="317">
        <f t="shared" si="0"/>
        <v>0</v>
      </c>
      <c r="M12" s="51"/>
      <c r="N12" s="129"/>
      <c r="O12" s="51"/>
      <c r="P12" s="51"/>
      <c r="Q12" s="51"/>
      <c r="R12" s="51"/>
      <c r="S12" s="51"/>
      <c r="T12" s="51"/>
      <c r="U12" s="51"/>
      <c r="V12" s="51"/>
    </row>
    <row r="13" spans="1:22" s="54" customFormat="1">
      <c r="A13" s="42"/>
      <c r="B13" s="38"/>
      <c r="C13" s="39"/>
      <c r="D13" s="40"/>
      <c r="E13" s="40"/>
      <c r="F13" s="40"/>
      <c r="G13" s="40"/>
      <c r="H13" s="40"/>
      <c r="I13" s="38"/>
      <c r="J13" s="41"/>
      <c r="K13" s="53"/>
      <c r="L13" s="317">
        <f t="shared" si="0"/>
        <v>0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</row>
    <row r="14" spans="1:22" s="54" customFormat="1">
      <c r="A14" s="42"/>
      <c r="B14" s="38"/>
      <c r="C14" s="39"/>
      <c r="D14" s="40"/>
      <c r="E14" s="40"/>
      <c r="F14" s="40"/>
      <c r="G14" s="40"/>
      <c r="H14" s="40"/>
      <c r="I14" s="38"/>
      <c r="J14" s="41"/>
      <c r="K14" s="53"/>
      <c r="L14" s="317">
        <f t="shared" ref="L14" si="1">SUM(M14:V14)</f>
        <v>0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54" customFormat="1">
      <c r="A15" s="42"/>
      <c r="B15" s="38"/>
      <c r="C15" s="39"/>
      <c r="D15" s="40"/>
      <c r="E15" s="40"/>
      <c r="F15" s="40"/>
      <c r="G15" s="40"/>
      <c r="H15" s="40"/>
      <c r="I15" s="38"/>
      <c r="J15" s="41"/>
      <c r="K15" s="53"/>
      <c r="L15" s="317">
        <f t="shared" si="0"/>
        <v>0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s="54" customFormat="1">
      <c r="A16" s="42"/>
      <c r="B16" s="38"/>
      <c r="C16" s="39"/>
      <c r="D16" s="40"/>
      <c r="E16" s="40"/>
      <c r="F16" s="40"/>
      <c r="G16" s="40"/>
      <c r="H16" s="40"/>
      <c r="I16" s="38"/>
      <c r="J16" s="41"/>
      <c r="K16" s="53"/>
      <c r="L16" s="317">
        <f t="shared" si="0"/>
        <v>0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s="54" customFormat="1">
      <c r="A17" s="42"/>
      <c r="B17" s="38"/>
      <c r="C17" s="39"/>
      <c r="D17" s="40"/>
      <c r="E17" s="40"/>
      <c r="F17" s="40"/>
      <c r="G17" s="40"/>
      <c r="H17" s="40"/>
      <c r="I17" s="38"/>
      <c r="J17" s="41"/>
      <c r="K17" s="53"/>
      <c r="L17" s="317">
        <f t="shared" si="0"/>
        <v>0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s="54" customFormat="1" ht="18.5" thickBot="1">
      <c r="A18" s="44"/>
      <c r="B18" s="45"/>
      <c r="C18" s="46"/>
      <c r="D18" s="47"/>
      <c r="E18" s="47"/>
      <c r="F18" s="47"/>
      <c r="G18" s="48"/>
      <c r="H18" s="48"/>
      <c r="I18" s="49"/>
      <c r="J18" s="50"/>
      <c r="K18" s="53"/>
      <c r="L18" s="317">
        <f t="shared" si="0"/>
        <v>0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1" customHeight="1" thickTop="1" thickBot="1">
      <c r="A19" s="307"/>
      <c r="B19" s="308"/>
      <c r="C19" s="309"/>
      <c r="D19" s="310"/>
      <c r="E19" s="322" t="s">
        <v>82</v>
      </c>
      <c r="F19" s="315">
        <f>SUBTOTAL(109,F6:F18)</f>
        <v>7550</v>
      </c>
      <c r="G19" s="311"/>
      <c r="H19" s="311"/>
      <c r="I19" s="311"/>
      <c r="J19" s="312"/>
      <c r="K19" s="313"/>
      <c r="L19" s="318">
        <f t="shared" ref="L19:R19" si="2">SUBTOTAL(109,L5:L18)</f>
        <v>7550</v>
      </c>
      <c r="M19" s="319">
        <f t="shared" si="2"/>
        <v>0</v>
      </c>
      <c r="N19" s="319">
        <f t="shared" si="2"/>
        <v>7550</v>
      </c>
      <c r="O19" s="319">
        <f t="shared" si="2"/>
        <v>0</v>
      </c>
      <c r="P19" s="319">
        <f t="shared" si="2"/>
        <v>0</v>
      </c>
      <c r="Q19" s="319">
        <f t="shared" si="2"/>
        <v>0</v>
      </c>
      <c r="R19" s="319">
        <f t="shared" si="2"/>
        <v>0</v>
      </c>
      <c r="S19" s="319">
        <f t="shared" ref="S19:T19" si="3">SUBTOTAL(109,S5:S18)</f>
        <v>0</v>
      </c>
      <c r="T19" s="319">
        <f t="shared" si="3"/>
        <v>0</v>
      </c>
      <c r="U19" s="319">
        <f>SUBTOTAL(109,U5:U18)</f>
        <v>0</v>
      </c>
      <c r="V19" s="319">
        <f>SUBTOTAL(109,V5:V18)</f>
        <v>0</v>
      </c>
    </row>
    <row r="20" spans="1:22">
      <c r="A20" s="53"/>
      <c r="B20" s="53"/>
      <c r="C20" s="304"/>
      <c r="D20" s="305"/>
      <c r="E20" s="305"/>
      <c r="F20" s="305"/>
      <c r="G20" s="305"/>
      <c r="H20" s="305"/>
      <c r="I20" s="53"/>
      <c r="J20" s="53"/>
      <c r="K20" s="53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</row>
    <row r="21" spans="1:22">
      <c r="A21" s="3" t="s">
        <v>83</v>
      </c>
      <c r="B21" s="53"/>
      <c r="C21" s="304"/>
      <c r="D21" s="305"/>
      <c r="E21" s="305"/>
      <c r="F21" s="305"/>
      <c r="G21" s="305"/>
      <c r="H21" s="305"/>
      <c r="I21" s="53"/>
      <c r="J21" s="53"/>
      <c r="K21" s="53"/>
      <c r="L21" s="31"/>
      <c r="M21" s="21" t="s">
        <v>84</v>
      </c>
      <c r="N21" s="135"/>
      <c r="O21" s="135"/>
      <c r="P21" s="135"/>
      <c r="Q21" s="135"/>
      <c r="R21" s="135"/>
      <c r="S21" s="135"/>
      <c r="T21" s="135"/>
      <c r="U21" s="135"/>
      <c r="V21" s="135"/>
    </row>
    <row r="22" spans="1:22">
      <c r="A22" s="3" t="s">
        <v>85</v>
      </c>
      <c r="B22" s="53"/>
      <c r="C22" s="304"/>
      <c r="D22" s="305"/>
      <c r="E22" s="305"/>
      <c r="F22" s="305"/>
      <c r="G22" s="305"/>
      <c r="H22" s="305"/>
      <c r="I22" s="53"/>
      <c r="J22" s="53"/>
      <c r="K22" s="53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</row>
  </sheetData>
  <sheetProtection algorithmName="SHA-512" hashValue="iJQ9YmucVcNxaONGioU5annuaIEqMdztXFcC6sd1OMbvplPnmvHuvv5Y6UFWFveoc29rDoawKLMY8JH89LdlpA==" saltValue="Ti/MpJwCDW+lCm1mLyY7vw==" spinCount="100000" sheet="1" formatCells="0" formatColumns="0" formatRows="0" insertRows="0" deleteRows="0" sort="0" autoFilter="0" pivotTables="0"/>
  <mergeCells count="1">
    <mergeCell ref="L2:V2"/>
  </mergeCells>
  <phoneticPr fontId="2"/>
  <dataValidations count="2">
    <dataValidation type="whole" operator="greaterThanOrEqual" allowBlank="1" showInputMessage="1" showErrorMessage="1" sqref="C12:C18 M5:V18 C6:C10 D6:F18" xr:uid="{0862D78B-4EE3-42BB-A505-A889013529E2}">
      <formula1>0</formula1>
    </dataValidation>
    <dataValidation type="list" operator="greaterThanOrEqual" allowBlank="1" showInputMessage="1" showErrorMessage="1" sqref="G5:G18" xr:uid="{181F02F4-4C28-4950-97AD-42713CD8A50C}">
      <formula1>"税込,税抜"</formula1>
    </dataValidation>
  </dataValidations>
  <pageMargins left="0.7" right="0.7" top="0.75" bottom="0.75" header="0.3" footer="0.3"/>
  <pageSetup paperSize="9" scale="48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438F-E5D3-41C8-8700-E77214063EB3}">
  <dimension ref="A1:Z37"/>
  <sheetViews>
    <sheetView view="pageBreakPreview" zoomScale="60" zoomScaleNormal="75" workbookViewId="0">
      <pane xSplit="1" ySplit="4" topLeftCell="G6" activePane="bottomRight" state="frozen"/>
      <selection pane="topRight" activeCell="B1" sqref="B1"/>
      <selection pane="bottomLeft" activeCell="A5" sqref="A5"/>
      <selection pane="bottomRight" activeCell="N18" sqref="N18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5" width="11.58203125" style="6" customWidth="1"/>
    <col min="6" max="6" width="19.33203125" style="6" customWidth="1"/>
    <col min="7" max="7" width="16.08203125" style="5" customWidth="1"/>
    <col min="8" max="8" width="13.08203125" style="1" customWidth="1"/>
    <col min="9" max="9" width="14.58203125" style="19" customWidth="1"/>
    <col min="11" max="19" width="12.33203125" customWidth="1"/>
    <col min="20" max="21" width="13.33203125" customWidth="1"/>
  </cols>
  <sheetData>
    <row r="1" spans="1:26">
      <c r="A1" s="53"/>
      <c r="B1" s="53"/>
      <c r="C1" s="304"/>
      <c r="D1" s="305"/>
      <c r="E1" s="305"/>
      <c r="F1" s="305"/>
      <c r="G1" s="304"/>
      <c r="H1" s="53"/>
      <c r="I1" s="323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4" customHeight="1">
      <c r="A2" s="27" t="s">
        <v>60</v>
      </c>
      <c r="B2" s="53"/>
      <c r="C2" s="304"/>
      <c r="D2" s="305"/>
      <c r="E2" s="305"/>
      <c r="F2" s="305"/>
      <c r="G2" s="304"/>
      <c r="H2" s="53"/>
      <c r="I2" s="324"/>
      <c r="J2" s="54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4"/>
      <c r="W2" s="54"/>
      <c r="X2" s="54"/>
      <c r="Y2" s="54"/>
      <c r="Z2" s="54"/>
    </row>
    <row r="3" spans="1:26" ht="22.5" customHeight="1" thickBot="1">
      <c r="A3" s="27" t="s">
        <v>86</v>
      </c>
      <c r="B3" s="53"/>
      <c r="C3" s="304"/>
      <c r="D3" s="305"/>
      <c r="E3" s="305"/>
      <c r="F3" s="305"/>
      <c r="G3" s="304"/>
      <c r="H3" s="53"/>
      <c r="I3" s="325"/>
      <c r="J3" s="54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  <c r="V3" s="54"/>
      <c r="W3" s="54"/>
      <c r="X3" s="54"/>
      <c r="Y3" s="54"/>
      <c r="Z3" s="54"/>
    </row>
    <row r="4" spans="1:26" s="4" customFormat="1" ht="36.65" customHeight="1" thickBot="1">
      <c r="A4" s="7" t="s">
        <v>64</v>
      </c>
      <c r="B4" s="8" t="s">
        <v>65</v>
      </c>
      <c r="C4" s="8" t="s">
        <v>66</v>
      </c>
      <c r="D4" s="320" t="s">
        <v>67</v>
      </c>
      <c r="E4" s="321" t="s">
        <v>68</v>
      </c>
      <c r="F4" s="321" t="s">
        <v>87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  <c r="V4" s="326"/>
      <c r="W4" s="326"/>
      <c r="X4" s="326"/>
      <c r="Y4" s="326"/>
      <c r="Z4" s="326"/>
    </row>
    <row r="5" spans="1:26" ht="26.5" customHeight="1">
      <c r="A5" s="371" t="s">
        <v>89</v>
      </c>
      <c r="B5" s="33"/>
      <c r="C5" s="34"/>
      <c r="D5" s="372"/>
      <c r="E5" s="372"/>
      <c r="F5" s="372"/>
      <c r="G5" s="372"/>
      <c r="H5" s="34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54"/>
      <c r="W5" s="54"/>
      <c r="X5" s="54"/>
      <c r="Y5" s="54"/>
      <c r="Z5" s="54"/>
    </row>
    <row r="6" spans="1:26" s="54" customFormat="1" ht="36" customHeight="1">
      <c r="A6" s="109" t="s">
        <v>90</v>
      </c>
      <c r="B6" s="110" t="s">
        <v>91</v>
      </c>
      <c r="C6" s="114">
        <v>1500</v>
      </c>
      <c r="D6" s="112">
        <v>374</v>
      </c>
      <c r="E6" s="112">
        <f>D6*C6</f>
        <v>561000</v>
      </c>
      <c r="F6" s="112">
        <f>ROUNDUP(E6/1000,0)</f>
        <v>561</v>
      </c>
      <c r="G6" s="112" t="s">
        <v>92</v>
      </c>
      <c r="H6" s="111" t="s">
        <v>93</v>
      </c>
      <c r="I6" s="113"/>
      <c r="J6" s="53"/>
      <c r="K6" s="317">
        <f t="shared" ref="K6:K17" si="0">SUM(L6:U6)</f>
        <v>561</v>
      </c>
      <c r="L6" s="129">
        <v>101</v>
      </c>
      <c r="M6" s="129">
        <v>230</v>
      </c>
      <c r="N6" s="129">
        <v>230</v>
      </c>
      <c r="O6" s="51"/>
      <c r="P6" s="51"/>
      <c r="Q6" s="51"/>
      <c r="R6" s="51"/>
      <c r="S6" s="51"/>
      <c r="T6" s="51"/>
      <c r="U6" s="51"/>
    </row>
    <row r="7" spans="1:26" s="54" customFormat="1" ht="36" customHeight="1">
      <c r="A7" s="109" t="s">
        <v>94</v>
      </c>
      <c r="B7" s="110" t="s">
        <v>91</v>
      </c>
      <c r="C7" s="111">
        <v>350</v>
      </c>
      <c r="D7" s="112">
        <v>14265</v>
      </c>
      <c r="E7" s="112">
        <f>D7*C7</f>
        <v>4992750</v>
      </c>
      <c r="F7" s="112">
        <f>ROUNDUP(E7/1000,0)</f>
        <v>4993</v>
      </c>
      <c r="G7" s="112" t="s">
        <v>92</v>
      </c>
      <c r="H7" s="111" t="s">
        <v>95</v>
      </c>
      <c r="I7" s="113"/>
      <c r="J7" s="53"/>
      <c r="K7" s="317">
        <f t="shared" si="0"/>
        <v>4993</v>
      </c>
      <c r="L7" s="129">
        <v>1093</v>
      </c>
      <c r="M7" s="129">
        <v>1950</v>
      </c>
      <c r="N7" s="129">
        <v>1950</v>
      </c>
      <c r="O7" s="51"/>
      <c r="P7" s="51"/>
      <c r="Q7" s="51"/>
      <c r="R7" s="51"/>
      <c r="S7" s="51"/>
      <c r="T7" s="51"/>
      <c r="U7" s="51"/>
    </row>
    <row r="8" spans="1:26" s="54" customFormat="1">
      <c r="A8" s="42"/>
      <c r="B8" s="38"/>
      <c r="C8" s="39"/>
      <c r="D8" s="40"/>
      <c r="E8" s="40"/>
      <c r="F8" s="112"/>
      <c r="G8" s="40"/>
      <c r="H8" s="39"/>
      <c r="I8" s="41"/>
      <c r="J8" s="53"/>
      <c r="K8" s="317">
        <f t="shared" si="0"/>
        <v>0</v>
      </c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6" s="54" customFormat="1">
      <c r="A9" s="42"/>
      <c r="B9" s="38"/>
      <c r="C9" s="39"/>
      <c r="D9" s="40"/>
      <c r="E9" s="40"/>
      <c r="F9" s="112"/>
      <c r="G9" s="40"/>
      <c r="H9" s="39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6" s="54" customFormat="1">
      <c r="A10" s="42"/>
      <c r="B10" s="38"/>
      <c r="C10" s="39"/>
      <c r="D10" s="40"/>
      <c r="E10" s="40"/>
      <c r="F10" s="112"/>
      <c r="G10" s="40"/>
      <c r="H10" s="39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6" s="54" customFormat="1">
      <c r="A11" s="42"/>
      <c r="B11" s="38"/>
      <c r="C11" s="39"/>
      <c r="D11" s="40"/>
      <c r="E11" s="40"/>
      <c r="F11" s="112"/>
      <c r="G11" s="40"/>
      <c r="H11" s="39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6" s="54" customFormat="1">
      <c r="A12" s="43" t="s">
        <v>96</v>
      </c>
      <c r="B12" s="38"/>
      <c r="C12" s="39"/>
      <c r="D12" s="40"/>
      <c r="E12" s="40"/>
      <c r="F12" s="112"/>
      <c r="G12" s="40"/>
      <c r="H12" s="40"/>
      <c r="I12" s="124"/>
      <c r="J12" s="126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6" s="54" customFormat="1" ht="36">
      <c r="A13" s="109" t="s">
        <v>97</v>
      </c>
      <c r="B13" s="110"/>
      <c r="C13" s="111">
        <v>1</v>
      </c>
      <c r="D13" s="112">
        <v>999100</v>
      </c>
      <c r="E13" s="112">
        <f>D13*C13</f>
        <v>999100</v>
      </c>
      <c r="F13" s="112">
        <f t="shared" ref="F13" si="1">ROUNDUP(E13/1000,0)</f>
        <v>1000</v>
      </c>
      <c r="G13" s="112" t="s">
        <v>78</v>
      </c>
      <c r="H13" s="111" t="s">
        <v>98</v>
      </c>
      <c r="I13" s="125" t="s">
        <v>99</v>
      </c>
      <c r="J13" s="127"/>
      <c r="K13" s="317">
        <f t="shared" si="0"/>
        <v>1000</v>
      </c>
      <c r="L13" s="51"/>
      <c r="M13" s="129">
        <v>1000</v>
      </c>
      <c r="N13" s="51"/>
      <c r="O13" s="51"/>
      <c r="P13" s="51"/>
      <c r="Q13" s="51"/>
      <c r="R13" s="51"/>
      <c r="S13" s="51"/>
      <c r="T13" s="51"/>
      <c r="U13" s="51"/>
    </row>
    <row r="14" spans="1:26" s="54" customFormat="1">
      <c r="A14" s="42"/>
      <c r="B14" s="38"/>
      <c r="C14" s="39"/>
      <c r="D14" s="40"/>
      <c r="E14" s="40"/>
      <c r="F14" s="40"/>
      <c r="G14" s="40"/>
      <c r="H14" s="39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6" s="54" customFormat="1">
      <c r="A15" s="42"/>
      <c r="B15" s="38"/>
      <c r="C15" s="39"/>
      <c r="D15" s="40"/>
      <c r="E15" s="40"/>
      <c r="F15" s="40"/>
      <c r="G15" s="40"/>
      <c r="H15" s="39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6" s="54" customFormat="1">
      <c r="A16" s="42"/>
      <c r="B16" s="38"/>
      <c r="C16" s="39"/>
      <c r="D16" s="40"/>
      <c r="E16" s="40"/>
      <c r="F16" s="40"/>
      <c r="G16" s="40"/>
      <c r="H16" s="39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6" s="54" customFormat="1" ht="18.5" thickBot="1">
      <c r="A17" s="44"/>
      <c r="B17" s="45"/>
      <c r="C17" s="46"/>
      <c r="D17" s="47"/>
      <c r="E17" s="47"/>
      <c r="F17" s="47"/>
      <c r="G17" s="48"/>
      <c r="H17" s="7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6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6554</v>
      </c>
      <c r="G18" s="327"/>
      <c r="H18" s="327"/>
      <c r="I18" s="328"/>
      <c r="J18" s="313"/>
      <c r="K18" s="318">
        <f>SUBTOTAL(109,K5:K17)</f>
        <v>6554</v>
      </c>
      <c r="L18" s="319">
        <f t="shared" ref="L18:N18" si="2">SUBTOTAL(109,L5:L17)</f>
        <v>1194</v>
      </c>
      <c r="M18" s="319">
        <f>SUBTOTAL(109,M5:M17)</f>
        <v>3180</v>
      </c>
      <c r="N18" s="319">
        <f t="shared" si="2"/>
        <v>2180</v>
      </c>
      <c r="O18" s="319">
        <f t="shared" ref="O18:T18" si="3">SUBTOTAL(109,O5:O17)</f>
        <v>0</v>
      </c>
      <c r="P18" s="319">
        <f t="shared" ref="P18" si="4">SUBTOTAL(109,P5:P17)</f>
        <v>0</v>
      </c>
      <c r="Q18" s="319">
        <f t="shared" si="3"/>
        <v>0</v>
      </c>
      <c r="R18" s="319">
        <f t="shared" ref="R18:S18" si="5">SUBTOTAL(109,R5:R17)</f>
        <v>0</v>
      </c>
      <c r="S18" s="319">
        <f t="shared" si="5"/>
        <v>0</v>
      </c>
      <c r="T18" s="319">
        <f t="shared" si="3"/>
        <v>0</v>
      </c>
      <c r="U18" s="319">
        <f>SUBTOTAL(109,U5:U17)</f>
        <v>0</v>
      </c>
      <c r="V18" s="54"/>
      <c r="W18" s="54"/>
      <c r="X18" s="54"/>
      <c r="Y18" s="54"/>
      <c r="Z18" s="54"/>
    </row>
    <row r="19" spans="1:26">
      <c r="A19" s="3" t="s">
        <v>100</v>
      </c>
      <c r="B19" s="53"/>
      <c r="C19" s="304"/>
      <c r="D19" s="305"/>
      <c r="E19" s="305"/>
      <c r="F19" s="305"/>
      <c r="G19" s="304"/>
      <c r="H19" s="304"/>
      <c r="I19" s="30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>
      <c r="A20" s="3" t="s">
        <v>83</v>
      </c>
      <c r="B20" s="53"/>
      <c r="C20" s="304"/>
      <c r="D20" s="305"/>
      <c r="E20" s="305"/>
      <c r="F20" s="305"/>
      <c r="G20" s="304"/>
      <c r="H20" s="53"/>
      <c r="I20" s="323"/>
      <c r="J20" s="54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>
      <c r="A21" s="3" t="s">
        <v>101</v>
      </c>
      <c r="B21" s="53"/>
      <c r="C21" s="304"/>
      <c r="D21" s="305"/>
      <c r="E21" s="305"/>
      <c r="F21" s="305"/>
      <c r="G21" s="304"/>
      <c r="H21" s="53"/>
      <c r="I21" s="32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>
      <c r="A22" s="53"/>
      <c r="B22" s="53"/>
      <c r="C22" s="304"/>
      <c r="D22" s="305"/>
      <c r="E22" s="305"/>
      <c r="F22" s="305"/>
      <c r="G22" s="304"/>
      <c r="H22" s="53"/>
      <c r="I22" s="323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>
      <c r="A23" s="53"/>
      <c r="B23" s="53"/>
      <c r="C23" s="304"/>
      <c r="D23" s="305"/>
      <c r="E23" s="305"/>
      <c r="F23" s="305"/>
      <c r="G23" s="304"/>
      <c r="H23" s="53"/>
      <c r="I23" s="32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>
      <c r="A24" s="53"/>
      <c r="B24" s="53"/>
      <c r="C24" s="304"/>
      <c r="D24" s="305"/>
      <c r="E24" s="305"/>
      <c r="F24" s="305"/>
      <c r="G24" s="304"/>
      <c r="H24" s="53"/>
      <c r="I24" s="32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>
      <c r="A25" s="53"/>
      <c r="B25" s="53"/>
      <c r="C25" s="304"/>
      <c r="D25" s="305"/>
      <c r="E25" s="305"/>
      <c r="F25" s="305"/>
      <c r="G25" s="304"/>
      <c r="H25" s="53"/>
      <c r="I25" s="323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>
      <c r="A26" s="53"/>
      <c r="B26" s="53"/>
      <c r="C26" s="304"/>
      <c r="D26" s="305"/>
      <c r="E26" s="305"/>
      <c r="F26" s="305"/>
      <c r="G26" s="304"/>
      <c r="H26" s="53"/>
      <c r="I26" s="32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>
      <c r="A27" s="53"/>
      <c r="B27" s="53"/>
      <c r="C27" s="304"/>
      <c r="D27" s="305"/>
      <c r="E27" s="305"/>
      <c r="F27" s="305"/>
      <c r="G27" s="304"/>
      <c r="H27" s="53"/>
      <c r="I27" s="323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36" ht="15" customHeight="1"/>
    <row r="37" hidden="1"/>
  </sheetData>
  <sheetProtection algorithmName="SHA-512" hashValue="6qogmHnTLVhl04YrrN6emacYZ5dPGWienFju8e9f1+FQJ3YaFTV9lJdJKWyOQgsK7iTi5o5J2U23ugKukCsM2Q==" saltValue="ZcaJGVkg7ERLY2lrxtICI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whole" operator="greaterThanOrEqual" allowBlank="1" showInputMessage="1" showErrorMessage="1" sqref="L5:U17 C13:C17 G5 C6:C11 D5:F17" xr:uid="{5AB9452A-F43A-485C-9915-8ED75068A27E}">
      <formula1>0</formula1>
    </dataValidation>
    <dataValidation type="list" operator="greaterThanOrEqual" allowBlank="1" showInputMessage="1" showErrorMessage="1" sqref="G6:G17" xr:uid="{47EF33A8-B97F-4E40-8504-FFF7E8AAF15D}">
      <formula1>"税込,税抜"</formula1>
    </dataValidation>
  </dataValidations>
  <pageMargins left="0.7" right="0.7" top="0.75" bottom="0.75" header="0.3" footer="0.3"/>
  <pageSetup paperSize="9" scale="51" orientation="portrait" r:id="rId1"/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888D-C819-436C-BF94-A3A567554F31}">
  <dimension ref="A1:T28"/>
  <sheetViews>
    <sheetView view="pageBreakPreview" topLeftCell="F8" zoomScale="80" zoomScaleNormal="80" zoomScaleSheetLayoutView="80" workbookViewId="0">
      <selection activeCell="J20" sqref="J20:T20"/>
    </sheetView>
  </sheetViews>
  <sheetFormatPr defaultRowHeight="18"/>
  <cols>
    <col min="1" max="1" width="13.08203125" customWidth="1"/>
    <col min="2" max="2" width="7.58203125" style="4" customWidth="1"/>
    <col min="3" max="3" width="16.58203125" customWidth="1"/>
    <col min="4" max="4" width="14.08203125" style="2" customWidth="1"/>
    <col min="5" max="6" width="13.58203125" style="2" customWidth="1"/>
    <col min="7" max="7" width="15.08203125" style="2" customWidth="1"/>
    <col min="8" max="8" width="26.08203125" customWidth="1"/>
    <col min="9" max="9" width="2.33203125" customWidth="1"/>
    <col min="10" max="10" width="14.33203125" customWidth="1"/>
    <col min="11" max="20" width="12" customWidth="1"/>
  </cols>
  <sheetData>
    <row r="1" spans="1:20">
      <c r="A1" s="54"/>
      <c r="B1" s="326"/>
      <c r="C1" s="54"/>
      <c r="D1" s="135"/>
      <c r="E1" s="135"/>
      <c r="F1" s="135"/>
      <c r="G1" s="13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23.5" customHeight="1">
      <c r="A2" s="3" t="s">
        <v>102</v>
      </c>
      <c r="B2" s="326"/>
      <c r="C2" s="54"/>
      <c r="D2" s="135"/>
      <c r="E2" s="135"/>
      <c r="F2" s="135"/>
      <c r="G2" s="135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20.5" customHeight="1" thickBot="1">
      <c r="A3" s="3" t="s">
        <v>103</v>
      </c>
      <c r="B3" s="326"/>
      <c r="C3" s="54"/>
      <c r="D3" s="135"/>
      <c r="E3" s="135"/>
      <c r="F3" s="135"/>
      <c r="G3" s="135"/>
      <c r="H3" s="329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51" customHeight="1" thickBot="1">
      <c r="A4" s="348" t="s">
        <v>104</v>
      </c>
      <c r="B4" s="349" t="s">
        <v>105</v>
      </c>
      <c r="C4" s="350" t="s">
        <v>106</v>
      </c>
      <c r="D4" s="351" t="s">
        <v>107</v>
      </c>
      <c r="E4" s="351" t="s">
        <v>108</v>
      </c>
      <c r="F4" s="351" t="s">
        <v>109</v>
      </c>
      <c r="G4" s="351" t="s">
        <v>110</v>
      </c>
      <c r="H4" s="352" t="s">
        <v>73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26.5" customHeight="1">
      <c r="A5" s="330"/>
      <c r="B5" s="331"/>
      <c r="C5" s="332"/>
      <c r="D5" s="72"/>
      <c r="E5" s="72"/>
      <c r="F5" s="72"/>
      <c r="G5" s="72"/>
      <c r="H5" s="333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6.5" customHeight="1">
      <c r="A6" s="353" t="s">
        <v>111</v>
      </c>
      <c r="B6" s="354"/>
      <c r="C6" s="355"/>
      <c r="D6" s="356"/>
      <c r="E6" s="356"/>
      <c r="F6" s="356"/>
      <c r="G6" s="357">
        <f>SUBTOTAL(9,G7:G10)</f>
        <v>19725</v>
      </c>
      <c r="H6" s="220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s="54" customFormat="1">
      <c r="A7" s="131" t="s">
        <v>112</v>
      </c>
      <c r="B7" s="120" t="s">
        <v>113</v>
      </c>
      <c r="C7" s="115" t="s">
        <v>114</v>
      </c>
      <c r="D7" s="116">
        <v>8000</v>
      </c>
      <c r="E7" s="116">
        <v>1500</v>
      </c>
      <c r="F7" s="116">
        <f>D7*E7</f>
        <v>12000000</v>
      </c>
      <c r="G7" s="117">
        <f>ROUNDUP(F7/1000,0)</f>
        <v>12000</v>
      </c>
      <c r="H7" s="118" t="s">
        <v>115</v>
      </c>
    </row>
    <row r="8" spans="1:20" s="54" customFormat="1" ht="30">
      <c r="A8" s="131" t="s">
        <v>112</v>
      </c>
      <c r="B8" s="121" t="s">
        <v>116</v>
      </c>
      <c r="C8" s="119" t="s">
        <v>117</v>
      </c>
      <c r="D8" s="116">
        <v>5150</v>
      </c>
      <c r="E8" s="116">
        <v>1500</v>
      </c>
      <c r="F8" s="116">
        <f>D8*E8</f>
        <v>7725000</v>
      </c>
      <c r="G8" s="117">
        <f>ROUNDUP(F8/1000,0)</f>
        <v>7725</v>
      </c>
      <c r="H8" s="118" t="s">
        <v>115</v>
      </c>
    </row>
    <row r="9" spans="1:20" s="54" customFormat="1">
      <c r="A9" s="55"/>
      <c r="B9" s="56"/>
      <c r="C9" s="57"/>
      <c r="D9" s="58"/>
      <c r="E9" s="58"/>
      <c r="F9" s="58"/>
      <c r="G9" s="59"/>
      <c r="H9" s="60"/>
    </row>
    <row r="10" spans="1:20" s="54" customFormat="1" ht="18.5" thickBot="1">
      <c r="A10" s="61"/>
      <c r="B10" s="62"/>
      <c r="C10" s="63"/>
      <c r="D10" s="64"/>
      <c r="E10" s="64"/>
      <c r="F10" s="64"/>
      <c r="G10" s="65"/>
      <c r="H10" s="66"/>
    </row>
    <row r="11" spans="1:20" ht="23.5" customHeight="1">
      <c r="A11" s="334"/>
      <c r="B11" s="335"/>
      <c r="C11" s="336"/>
      <c r="D11" s="337"/>
      <c r="E11" s="337"/>
      <c r="F11" s="337"/>
      <c r="G11" s="338"/>
      <c r="H11" s="339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ht="24" customHeight="1">
      <c r="A12" s="358" t="s">
        <v>118</v>
      </c>
      <c r="B12" s="359"/>
      <c r="C12" s="360"/>
      <c r="D12" s="361"/>
      <c r="E12" s="361"/>
      <c r="F12" s="361"/>
      <c r="G12" s="362">
        <f>SUBTOTAL(9,G13:G16)</f>
        <v>1432</v>
      </c>
      <c r="H12" s="363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pans="1:20" s="54" customFormat="1">
      <c r="A13" s="131" t="s">
        <v>112</v>
      </c>
      <c r="B13" s="120" t="s">
        <v>113</v>
      </c>
      <c r="C13" s="119" t="s">
        <v>119</v>
      </c>
      <c r="D13" s="112">
        <v>1193</v>
      </c>
      <c r="E13" s="116">
        <v>1200</v>
      </c>
      <c r="F13" s="116">
        <f>D13*E13</f>
        <v>1431600</v>
      </c>
      <c r="G13" s="117">
        <f>ROUNDUP(F13/1000,0)</f>
        <v>1432</v>
      </c>
      <c r="H13" s="118" t="s">
        <v>120</v>
      </c>
    </row>
    <row r="14" spans="1:20" s="54" customFormat="1">
      <c r="A14" s="131"/>
      <c r="B14" s="56"/>
      <c r="C14" s="57"/>
      <c r="D14" s="58"/>
      <c r="E14" s="58"/>
      <c r="F14" s="58"/>
      <c r="G14" s="59"/>
      <c r="H14" s="60"/>
    </row>
    <row r="15" spans="1:20" s="54" customFormat="1">
      <c r="A15" s="61"/>
      <c r="B15" s="62"/>
      <c r="C15" s="63"/>
      <c r="D15" s="64"/>
      <c r="E15" s="64"/>
      <c r="F15" s="64"/>
      <c r="G15" s="59"/>
      <c r="H15" s="66"/>
    </row>
    <row r="16" spans="1:20" s="54" customFormat="1" ht="18.5" thickBot="1">
      <c r="A16" s="61"/>
      <c r="B16" s="62"/>
      <c r="C16" s="63"/>
      <c r="D16" s="64"/>
      <c r="E16" s="64"/>
      <c r="F16" s="64"/>
      <c r="G16" s="65"/>
      <c r="H16" s="66"/>
    </row>
    <row r="17" spans="1:20" ht="28" customHeight="1">
      <c r="A17" s="334"/>
      <c r="B17" s="335"/>
      <c r="C17" s="336"/>
      <c r="D17" s="337"/>
      <c r="E17" s="337"/>
      <c r="F17" s="337"/>
      <c r="G17" s="338"/>
      <c r="H17" s="339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1:20" ht="18" customHeight="1">
      <c r="A18" s="358" t="s">
        <v>121</v>
      </c>
      <c r="B18" s="364"/>
      <c r="C18" s="360"/>
      <c r="D18" s="361"/>
      <c r="E18" s="361"/>
      <c r="F18" s="361"/>
      <c r="G18" s="362">
        <f>SUBTOTAL(9,G19:G21)</f>
        <v>426</v>
      </c>
      <c r="H18" s="363"/>
      <c r="I18" s="54"/>
      <c r="J18" s="524" t="s">
        <v>122</v>
      </c>
      <c r="K18" s="524"/>
      <c r="L18" s="524"/>
      <c r="M18" s="524"/>
      <c r="N18" s="524"/>
      <c r="O18" s="524"/>
      <c r="P18" s="524"/>
      <c r="Q18" s="524"/>
      <c r="R18" s="524"/>
      <c r="S18" s="524"/>
      <c r="T18" s="524"/>
    </row>
    <row r="19" spans="1:20" s="54" customFormat="1" ht="30">
      <c r="A19" s="131" t="s">
        <v>112</v>
      </c>
      <c r="B19" s="340" t="s">
        <v>123</v>
      </c>
      <c r="C19" s="115" t="s">
        <v>124</v>
      </c>
      <c r="D19" s="116">
        <v>2000</v>
      </c>
      <c r="E19" s="116">
        <v>213</v>
      </c>
      <c r="F19" s="116">
        <f>D19*E19</f>
        <v>426000</v>
      </c>
      <c r="G19" s="117">
        <f>ROUNDUP(F19/1000,0)</f>
        <v>426</v>
      </c>
      <c r="H19" s="118" t="s">
        <v>125</v>
      </c>
    </row>
    <row r="20" spans="1:20" s="54" customFormat="1" ht="22.5">
      <c r="A20" s="61"/>
      <c r="B20" s="62"/>
      <c r="C20" s="63"/>
      <c r="D20" s="64"/>
      <c r="E20" s="64"/>
      <c r="F20" s="64"/>
      <c r="G20" s="59"/>
      <c r="H20" s="66"/>
      <c r="J20" s="523" t="s">
        <v>61</v>
      </c>
      <c r="K20" s="523"/>
      <c r="L20" s="523"/>
      <c r="M20" s="523"/>
      <c r="N20" s="523"/>
      <c r="O20" s="523"/>
      <c r="P20" s="523"/>
      <c r="Q20" s="523"/>
      <c r="R20" s="523"/>
      <c r="S20" s="523"/>
      <c r="T20" s="523"/>
    </row>
    <row r="21" spans="1:20" s="54" customFormat="1" ht="33.65" customHeight="1" thickBot="1">
      <c r="A21" s="67"/>
      <c r="B21" s="68"/>
      <c r="C21" s="69"/>
      <c r="D21" s="70"/>
      <c r="E21" s="70"/>
      <c r="F21" s="64"/>
      <c r="G21" s="59"/>
      <c r="H21" s="71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6" t="s">
        <v>63</v>
      </c>
    </row>
    <row r="22" spans="1:20" ht="30.65" customHeight="1" thickTop="1" thickBot="1">
      <c r="A22" s="341"/>
      <c r="B22" s="342"/>
      <c r="C22" s="166"/>
      <c r="D22" s="343"/>
      <c r="E22" s="344"/>
      <c r="F22" s="365" t="s">
        <v>82</v>
      </c>
      <c r="G22" s="267">
        <f>SUBTOTAL(109,G5:G21)</f>
        <v>21583</v>
      </c>
      <c r="H22" s="96" t="s">
        <v>126</v>
      </c>
      <c r="I22" s="54"/>
      <c r="J22" s="368" t="s">
        <v>74</v>
      </c>
      <c r="K22" s="104">
        <f>'a.総表(入力用)'!P7</f>
        <v>2027</v>
      </c>
      <c r="L22" s="104">
        <f>'a.総表(入力用)'!Q7</f>
        <v>2028</v>
      </c>
      <c r="M22" s="104">
        <f>'a.総表(入力用)'!R7</f>
        <v>2029</v>
      </c>
      <c r="N22" s="104">
        <f>'a.総表(入力用)'!S7</f>
        <v>2030</v>
      </c>
      <c r="O22" s="104">
        <f>'a.総表(入力用)'!T7</f>
        <v>2031</v>
      </c>
      <c r="P22" s="104">
        <f>'a.総表(入力用)'!U7</f>
        <v>2032</v>
      </c>
      <c r="Q22" s="104">
        <f>'a.総表(入力用)'!V7</f>
        <v>2033</v>
      </c>
      <c r="R22" s="104">
        <f>'a.総表(入力用)'!W7</f>
        <v>2034</v>
      </c>
      <c r="S22" s="104">
        <f>'a.総表(入力用)'!X7</f>
        <v>2035</v>
      </c>
      <c r="T22" s="104">
        <f>'a.総表(入力用)'!Y7</f>
        <v>2036</v>
      </c>
    </row>
    <row r="23" spans="1:20" ht="30.65" customHeight="1">
      <c r="A23" s="54"/>
      <c r="B23" s="345"/>
      <c r="C23" s="54"/>
      <c r="D23" s="135"/>
      <c r="E23" s="135"/>
      <c r="F23" s="135"/>
      <c r="G23" s="135"/>
      <c r="H23" s="54"/>
      <c r="I23" s="54"/>
      <c r="J23" s="369">
        <f>SUM(K23:T23)</f>
        <v>21583</v>
      </c>
      <c r="K23" s="130">
        <v>3467</v>
      </c>
      <c r="L23" s="130">
        <v>8344</v>
      </c>
      <c r="M23" s="130">
        <v>9772</v>
      </c>
      <c r="N23" s="72"/>
      <c r="O23" s="72"/>
      <c r="P23" s="72"/>
      <c r="Q23" s="72"/>
      <c r="R23" s="72"/>
      <c r="S23" s="72"/>
      <c r="T23" s="72"/>
    </row>
    <row r="24" spans="1:20">
      <c r="A24" s="3" t="s">
        <v>83</v>
      </c>
      <c r="B24" s="326"/>
      <c r="C24" s="54"/>
      <c r="D24" s="135"/>
      <c r="E24" s="135"/>
      <c r="F24" s="135"/>
      <c r="G24" s="135"/>
      <c r="H24" s="54"/>
      <c r="I24" s="54"/>
      <c r="J24" s="346"/>
      <c r="K24" s="347"/>
      <c r="L24" s="347"/>
      <c r="M24" s="347"/>
      <c r="N24" s="347"/>
      <c r="O24" s="347"/>
      <c r="P24" s="347"/>
      <c r="Q24" s="347"/>
      <c r="R24" s="347"/>
      <c r="S24" s="347"/>
      <c r="T24" s="347"/>
    </row>
    <row r="25" spans="1:20">
      <c r="A25" s="3" t="s">
        <v>101</v>
      </c>
      <c r="B25" s="326"/>
      <c r="C25" s="54"/>
      <c r="D25" s="135"/>
      <c r="E25" s="135"/>
      <c r="F25" s="135"/>
      <c r="G25" s="135"/>
      <c r="H25" s="54"/>
      <c r="I25" s="54"/>
      <c r="J25" s="346"/>
      <c r="K25" s="347"/>
      <c r="L25" s="347"/>
      <c r="M25" s="347"/>
      <c r="N25" s="347"/>
      <c r="O25" s="347"/>
      <c r="P25" s="347"/>
      <c r="Q25" s="347"/>
      <c r="R25" s="347"/>
      <c r="S25" s="347"/>
      <c r="T25" s="347"/>
    </row>
    <row r="26" spans="1:20">
      <c r="A26" s="54"/>
      <c r="B26" s="326"/>
      <c r="C26" s="54"/>
      <c r="D26" s="135"/>
      <c r="E26" s="135"/>
      <c r="F26" s="135"/>
      <c r="G26" s="366"/>
      <c r="H26" s="21" t="s">
        <v>84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1:20" ht="3" customHeight="1">
      <c r="A27" s="54"/>
      <c r="B27" s="326"/>
      <c r="C27" s="54"/>
      <c r="D27" s="133"/>
      <c r="E27" s="133"/>
      <c r="F27" s="133"/>
      <c r="G27" s="133"/>
      <c r="H27" s="31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0">
      <c r="A28" s="54"/>
      <c r="B28" s="326"/>
      <c r="C28" s="54"/>
      <c r="D28" s="135"/>
      <c r="E28" s="135"/>
      <c r="F28" s="135"/>
      <c r="G28" s="367"/>
      <c r="H28" s="21" t="s">
        <v>84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</sheetData>
  <sheetProtection algorithmName="SHA-512" hashValue="F8WrqNveuPKHOfyRuc73Q46QbEnQZvnKRqXTa9pecA1SwozCNtS4+UjW9FlXm+UqkIsrigX0AXd4j479D9Cfng==" saltValue="d/obkZawkOkRA/CUW7Zqrg==" spinCount="100000" sheet="1" formatCells="0" formatColumns="0" formatRows="0" insertRows="0" deleteRows="0" sort="0" autoFilter="0" pivotTables="0"/>
  <mergeCells count="2">
    <mergeCell ref="J18:T18"/>
    <mergeCell ref="J20:T20"/>
  </mergeCells>
  <phoneticPr fontId="2"/>
  <dataValidations count="1">
    <dataValidation type="whole" operator="greaterThanOrEqual" allowBlank="1" showInputMessage="1" showErrorMessage="1" sqref="D19:F21 D13:F16 K23:T23 D7:F10" xr:uid="{4C73B32D-A876-48F6-B866-840CE195FB35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9850-7175-4560-9E3E-CDDC59DC2758}">
  <dimension ref="A1:S21"/>
  <sheetViews>
    <sheetView view="pageBreakPreview" zoomScale="80" zoomScaleNormal="75" zoomScaleSheetLayoutView="8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I2" sqref="I2:S2"/>
    </sheetView>
  </sheetViews>
  <sheetFormatPr defaultRowHeight="18"/>
  <cols>
    <col min="1" max="1" width="22.08203125" style="1" customWidth="1"/>
    <col min="2" max="2" width="33.83203125" style="1" customWidth="1"/>
    <col min="3" max="3" width="8.58203125" style="5"/>
    <col min="4" max="5" width="14.58203125" style="6" customWidth="1"/>
    <col min="6" max="6" width="15.08203125" style="6" customWidth="1"/>
    <col min="7" max="7" width="23.33203125" style="1" customWidth="1"/>
    <col min="8" max="8" width="14.5" style="1" customWidth="1"/>
    <col min="9" max="19" width="12.58203125" customWidth="1"/>
  </cols>
  <sheetData>
    <row r="1" spans="1:19">
      <c r="A1" s="53"/>
      <c r="B1" s="53"/>
      <c r="C1" s="304"/>
      <c r="D1" s="305"/>
      <c r="E1" s="305"/>
      <c r="F1" s="305"/>
      <c r="G1" s="53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30.65" customHeight="1">
      <c r="A2" s="27" t="s">
        <v>102</v>
      </c>
      <c r="B2" s="53"/>
      <c r="C2" s="304"/>
      <c r="D2" s="305"/>
      <c r="E2" s="305"/>
      <c r="F2" s="305"/>
      <c r="G2" s="53"/>
      <c r="H2" s="53"/>
      <c r="I2" s="523" t="s">
        <v>61</v>
      </c>
      <c r="J2" s="523"/>
      <c r="K2" s="523"/>
      <c r="L2" s="523"/>
      <c r="M2" s="523"/>
      <c r="N2" s="523"/>
      <c r="O2" s="523"/>
      <c r="P2" s="523"/>
      <c r="Q2" s="523"/>
      <c r="R2" s="523"/>
      <c r="S2" s="523"/>
    </row>
    <row r="3" spans="1:19" ht="20.5" customHeight="1" thickBot="1">
      <c r="A3" s="27" t="s">
        <v>127</v>
      </c>
      <c r="B3" s="53"/>
      <c r="C3" s="304"/>
      <c r="D3" s="305"/>
      <c r="E3" s="305"/>
      <c r="F3" s="305"/>
      <c r="G3" s="53"/>
      <c r="H3" s="53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6" t="s">
        <v>63</v>
      </c>
    </row>
    <row r="4" spans="1:19" s="4" customFormat="1" ht="36.5" thickBot="1">
      <c r="A4" s="7" t="s">
        <v>128</v>
      </c>
      <c r="B4" s="8" t="s">
        <v>129</v>
      </c>
      <c r="C4" s="8" t="s">
        <v>130</v>
      </c>
      <c r="D4" s="320" t="s">
        <v>67</v>
      </c>
      <c r="E4" s="321" t="s">
        <v>68</v>
      </c>
      <c r="F4" s="321" t="s">
        <v>69</v>
      </c>
      <c r="G4" s="10" t="s">
        <v>73</v>
      </c>
      <c r="H4" s="304"/>
      <c r="I4" s="316" t="s">
        <v>74</v>
      </c>
      <c r="J4" s="104">
        <f>'a.総表(入力用)'!P7</f>
        <v>2027</v>
      </c>
      <c r="K4" s="104">
        <f>'a.総表(入力用)'!Q7</f>
        <v>2028</v>
      </c>
      <c r="L4" s="104">
        <f>'a.総表(入力用)'!R7</f>
        <v>2029</v>
      </c>
      <c r="M4" s="104">
        <f>'a.総表(入力用)'!S7</f>
        <v>2030</v>
      </c>
      <c r="N4" s="104">
        <f>'a.総表(入力用)'!T7</f>
        <v>2031</v>
      </c>
      <c r="O4" s="104">
        <f>'a.総表(入力用)'!U7</f>
        <v>2032</v>
      </c>
      <c r="P4" s="104">
        <f>'a.総表(入力用)'!V7</f>
        <v>2033</v>
      </c>
      <c r="Q4" s="104">
        <f>'a.総表(入力用)'!W7</f>
        <v>2034</v>
      </c>
      <c r="R4" s="104">
        <f>'a.総表(入力用)'!X7</f>
        <v>2035</v>
      </c>
      <c r="S4" s="104">
        <f>'a.総表(入力用)'!Y7</f>
        <v>2036</v>
      </c>
    </row>
    <row r="5" spans="1:19" s="54" customFormat="1" ht="26.5" customHeight="1">
      <c r="A5" s="371"/>
      <c r="B5" s="33"/>
      <c r="C5" s="34"/>
      <c r="D5" s="372"/>
      <c r="E5" s="372"/>
      <c r="F5" s="372"/>
      <c r="G5" s="36"/>
      <c r="H5" s="53"/>
      <c r="I5" s="317"/>
      <c r="J5" s="373"/>
      <c r="K5" s="373"/>
      <c r="L5" s="373"/>
      <c r="M5" s="373"/>
      <c r="N5" s="373"/>
      <c r="O5" s="373"/>
      <c r="P5" s="373"/>
      <c r="Q5" s="373"/>
      <c r="R5" s="373"/>
      <c r="S5" s="373"/>
    </row>
    <row r="6" spans="1:19" s="54" customFormat="1" ht="36">
      <c r="A6" s="109" t="s">
        <v>131</v>
      </c>
      <c r="B6" s="110" t="s">
        <v>132</v>
      </c>
      <c r="C6" s="111">
        <v>15</v>
      </c>
      <c r="D6" s="112">
        <v>20000</v>
      </c>
      <c r="E6" s="112">
        <f>D6*C6</f>
        <v>300000</v>
      </c>
      <c r="F6" s="112">
        <f>ROUNDUP(E6/1000,0)</f>
        <v>300</v>
      </c>
      <c r="G6" s="113" t="s">
        <v>133</v>
      </c>
      <c r="H6" s="53"/>
      <c r="I6" s="317">
        <f t="shared" ref="I6:I17" si="0">SUM(J6:S6)</f>
        <v>300</v>
      </c>
      <c r="J6" s="129">
        <v>60</v>
      </c>
      <c r="K6" s="129">
        <v>120</v>
      </c>
      <c r="L6" s="129">
        <v>120</v>
      </c>
      <c r="M6" s="51"/>
      <c r="N6" s="51"/>
      <c r="O6" s="51"/>
      <c r="P6" s="51"/>
      <c r="Q6" s="51"/>
      <c r="R6" s="51"/>
      <c r="S6" s="51"/>
    </row>
    <row r="7" spans="1:19" s="54" customFormat="1" ht="36">
      <c r="A7" s="109" t="s">
        <v>134</v>
      </c>
      <c r="B7" s="110" t="s">
        <v>135</v>
      </c>
      <c r="C7" s="111">
        <v>6</v>
      </c>
      <c r="D7" s="112">
        <v>25000</v>
      </c>
      <c r="E7" s="112">
        <f>D7*C7</f>
        <v>150000</v>
      </c>
      <c r="F7" s="112">
        <f>ROUNDUP(E7/1000,0)</f>
        <v>150</v>
      </c>
      <c r="G7" s="113" t="s">
        <v>136</v>
      </c>
      <c r="H7" s="53"/>
      <c r="I7" s="317">
        <f t="shared" si="0"/>
        <v>150</v>
      </c>
      <c r="J7" s="129">
        <v>50</v>
      </c>
      <c r="K7" s="129">
        <v>50</v>
      </c>
      <c r="L7" s="129">
        <v>50</v>
      </c>
      <c r="M7" s="51"/>
      <c r="N7" s="51"/>
      <c r="O7" s="51"/>
      <c r="P7" s="51"/>
      <c r="Q7" s="51"/>
      <c r="R7" s="51"/>
      <c r="S7" s="51"/>
    </row>
    <row r="8" spans="1:19" s="54" customFormat="1" ht="38.5" customHeight="1">
      <c r="A8" s="37"/>
      <c r="B8" s="38"/>
      <c r="C8" s="39"/>
      <c r="D8" s="40"/>
      <c r="E8" s="40"/>
      <c r="F8" s="40"/>
      <c r="G8" s="41"/>
      <c r="H8" s="53"/>
      <c r="I8" s="317">
        <f>SUM(J8:S8)</f>
        <v>0</v>
      </c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s="54" customFormat="1">
      <c r="A9" s="42"/>
      <c r="B9" s="38"/>
      <c r="C9" s="39"/>
      <c r="D9" s="40"/>
      <c r="E9" s="40"/>
      <c r="F9" s="40"/>
      <c r="G9" s="41"/>
      <c r="H9" s="53"/>
      <c r="I9" s="317">
        <f t="shared" si="0"/>
        <v>0</v>
      </c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 s="54" customFormat="1">
      <c r="A10" s="42"/>
      <c r="B10" s="38"/>
      <c r="C10" s="39"/>
      <c r="D10" s="40"/>
      <c r="E10" s="40"/>
      <c r="F10" s="40"/>
      <c r="G10" s="41"/>
      <c r="H10" s="53"/>
      <c r="I10" s="317">
        <f t="shared" si="0"/>
        <v>0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s="54" customFormat="1">
      <c r="A11" s="42"/>
      <c r="B11" s="38"/>
      <c r="C11" s="39"/>
      <c r="D11" s="40"/>
      <c r="E11" s="40"/>
      <c r="F11" s="40"/>
      <c r="G11" s="41"/>
      <c r="H11" s="53"/>
      <c r="I11" s="317">
        <f t="shared" si="0"/>
        <v>0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s="54" customFormat="1">
      <c r="A12" s="37"/>
      <c r="B12" s="38"/>
      <c r="C12" s="39"/>
      <c r="D12" s="40"/>
      <c r="E12" s="40"/>
      <c r="F12" s="40"/>
      <c r="G12" s="41"/>
      <c r="H12" s="53"/>
      <c r="I12" s="317">
        <f t="shared" si="0"/>
        <v>0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s="54" customFormat="1">
      <c r="A13" s="42"/>
      <c r="B13" s="38"/>
      <c r="C13" s="39"/>
      <c r="D13" s="40"/>
      <c r="E13" s="40"/>
      <c r="F13" s="40"/>
      <c r="G13" s="41"/>
      <c r="H13" s="53"/>
      <c r="I13" s="317">
        <f t="shared" si="0"/>
        <v>0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s="54" customFormat="1">
      <c r="A14" s="42"/>
      <c r="B14" s="38"/>
      <c r="C14" s="39"/>
      <c r="D14" s="40"/>
      <c r="E14" s="40"/>
      <c r="F14" s="40"/>
      <c r="G14" s="41"/>
      <c r="H14" s="53"/>
      <c r="I14" s="317">
        <f t="shared" si="0"/>
        <v>0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s="54" customFormat="1">
      <c r="A15" s="42"/>
      <c r="B15" s="38"/>
      <c r="C15" s="39"/>
      <c r="D15" s="40"/>
      <c r="E15" s="40"/>
      <c r="F15" s="40"/>
      <c r="G15" s="41"/>
      <c r="H15" s="53"/>
      <c r="I15" s="317">
        <f t="shared" si="0"/>
        <v>0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s="54" customFormat="1">
      <c r="A16" s="42"/>
      <c r="B16" s="38"/>
      <c r="C16" s="39"/>
      <c r="D16" s="40"/>
      <c r="E16" s="40"/>
      <c r="F16" s="40"/>
      <c r="G16" s="41"/>
      <c r="H16" s="53"/>
      <c r="I16" s="317">
        <f t="shared" si="0"/>
        <v>0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s="54" customFormat="1" ht="18.5" thickBot="1">
      <c r="A17" s="44"/>
      <c r="B17" s="45"/>
      <c r="C17" s="46"/>
      <c r="D17" s="47"/>
      <c r="E17" s="47"/>
      <c r="F17" s="47"/>
      <c r="G17" s="50"/>
      <c r="H17" s="53"/>
      <c r="I17" s="317">
        <f t="shared" si="0"/>
        <v>0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30.65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450</v>
      </c>
      <c r="G18" s="370"/>
      <c r="H18" s="313"/>
      <c r="I18" s="318">
        <f t="shared" ref="I18:S18" si="1">SUBTOTAL(109,I5:I17)</f>
        <v>450</v>
      </c>
      <c r="J18" s="319">
        <f t="shared" si="1"/>
        <v>110</v>
      </c>
      <c r="K18" s="319">
        <f t="shared" si="1"/>
        <v>170</v>
      </c>
      <c r="L18" s="319">
        <f t="shared" si="1"/>
        <v>170</v>
      </c>
      <c r="M18" s="319">
        <f t="shared" si="1"/>
        <v>0</v>
      </c>
      <c r="N18" s="319">
        <f t="shared" si="1"/>
        <v>0</v>
      </c>
      <c r="O18" s="319">
        <f t="shared" si="1"/>
        <v>0</v>
      </c>
      <c r="P18" s="319">
        <f t="shared" si="1"/>
        <v>0</v>
      </c>
      <c r="Q18" s="319">
        <f t="shared" si="1"/>
        <v>0</v>
      </c>
      <c r="R18" s="319">
        <f t="shared" si="1"/>
        <v>0</v>
      </c>
      <c r="S18" s="319">
        <f t="shared" si="1"/>
        <v>0</v>
      </c>
    </row>
    <row r="19" spans="1:19" ht="28.5" customHeight="1">
      <c r="A19" s="54"/>
      <c r="B19" s="53"/>
      <c r="C19" s="304"/>
      <c r="D19" s="305"/>
      <c r="E19" s="305"/>
      <c r="F19" s="53"/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>
      <c r="A20" s="3" t="s">
        <v>83</v>
      </c>
      <c r="B20" s="53"/>
      <c r="C20" s="304"/>
      <c r="D20" s="305"/>
      <c r="E20" s="305"/>
      <c r="F20" s="305"/>
      <c r="G20" s="53"/>
      <c r="H20" s="53"/>
      <c r="I20" s="31"/>
      <c r="J20" s="21" t="s">
        <v>84</v>
      </c>
      <c r="K20" s="54"/>
      <c r="L20" s="54"/>
      <c r="M20" s="54"/>
      <c r="N20" s="54"/>
      <c r="O20" s="54"/>
      <c r="P20" s="54"/>
      <c r="Q20" s="54"/>
      <c r="R20" s="54"/>
      <c r="S20" s="54"/>
    </row>
    <row r="21" spans="1:19">
      <c r="A21" s="3" t="s">
        <v>101</v>
      </c>
      <c r="B21" s="53"/>
      <c r="C21" s="304"/>
      <c r="D21" s="305"/>
      <c r="E21" s="305"/>
      <c r="F21" s="305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</sheetData>
  <sheetProtection algorithmName="SHA-512" hashValue="7q+IUdbppviqrapuNIyM+qKH2K3diJoO4/Tlz/6W66c7af6NhYNjDID2ycU/RwXVnS1kMitkhaalz9nnH6N1uQ==" saltValue="T/N05UQ7BB3ELLO5hdRbGQ==" spinCount="100000" sheet="1" formatCells="0" formatColumns="0" formatRows="0" insertRows="0" deleteRows="0" sort="0" autoFilter="0" pivotTables="0"/>
  <mergeCells count="1">
    <mergeCell ref="I2:S2"/>
  </mergeCells>
  <phoneticPr fontId="2"/>
  <dataValidations count="1">
    <dataValidation type="whole" operator="greaterThanOrEqual" allowBlank="1" showInputMessage="1" showErrorMessage="1" sqref="J5:S17 C6:C17 D5:F17" xr:uid="{56721D17-64EC-4AC7-A665-0EA5605E8E54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8" max="20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460-F20F-42E6-BD42-48D692324F3A}">
  <dimension ref="A1:U21"/>
  <sheetViews>
    <sheetView view="pageBreakPreview" zoomScale="70" zoomScaleNormal="75" zoomScaleSheetLayoutView="7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K2" sqref="K2:U2"/>
    </sheetView>
  </sheetViews>
  <sheetFormatPr defaultRowHeight="18"/>
  <cols>
    <col min="1" max="1" width="20.83203125" style="1" customWidth="1"/>
    <col min="2" max="2" width="29.58203125" style="1" customWidth="1"/>
    <col min="3" max="3" width="22.33203125" style="1" customWidth="1"/>
    <col min="4" max="4" width="8.58203125" style="5"/>
    <col min="5" max="6" width="13.5" style="6" customWidth="1"/>
    <col min="7" max="7" width="14.08203125" style="6" customWidth="1"/>
    <col min="8" max="8" width="13.83203125" style="1" customWidth="1"/>
    <col min="9" max="9" width="13.08203125" customWidth="1"/>
    <col min="10" max="10" width="8.08203125" customWidth="1"/>
    <col min="11" max="19" width="13.08203125" customWidth="1"/>
    <col min="20" max="21" width="13.33203125" customWidth="1"/>
  </cols>
  <sheetData>
    <row r="1" spans="1:21">
      <c r="A1" s="53"/>
      <c r="B1" s="53"/>
      <c r="C1" s="53"/>
      <c r="D1" s="304"/>
      <c r="E1" s="305"/>
      <c r="F1" s="305"/>
      <c r="G1" s="305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0.5" customHeight="1">
      <c r="A2" s="27" t="s">
        <v>137</v>
      </c>
      <c r="B2" s="53"/>
      <c r="C2" s="53"/>
      <c r="D2" s="304"/>
      <c r="E2" s="305"/>
      <c r="F2" s="305"/>
      <c r="G2" s="305"/>
      <c r="H2" s="53"/>
      <c r="I2" s="54"/>
      <c r="J2" s="54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4" customHeight="1" thickBot="1">
      <c r="A3" s="27" t="s">
        <v>138</v>
      </c>
      <c r="B3" s="53"/>
      <c r="C3" s="53"/>
      <c r="D3" s="304"/>
      <c r="E3" s="305"/>
      <c r="F3" s="305"/>
      <c r="G3" s="305"/>
      <c r="H3" s="53"/>
      <c r="I3" s="374"/>
      <c r="J3" s="374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5.65" customHeight="1" thickBot="1">
      <c r="A4" s="7" t="s">
        <v>128</v>
      </c>
      <c r="B4" s="8" t="s">
        <v>129</v>
      </c>
      <c r="C4" s="8" t="s">
        <v>139</v>
      </c>
      <c r="D4" s="8" t="s">
        <v>130</v>
      </c>
      <c r="E4" s="320" t="s">
        <v>67</v>
      </c>
      <c r="F4" s="320" t="s">
        <v>140</v>
      </c>
      <c r="G4" s="321" t="s">
        <v>87</v>
      </c>
      <c r="H4" s="321" t="s">
        <v>70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 ht="26.5" customHeight="1">
      <c r="A5" s="32" t="s">
        <v>141</v>
      </c>
      <c r="B5" s="33"/>
      <c r="C5" s="33"/>
      <c r="D5" s="34"/>
      <c r="E5" s="35"/>
      <c r="F5" s="35"/>
      <c r="G5" s="35"/>
      <c r="H5" s="35"/>
      <c r="I5" s="36"/>
      <c r="J5" s="53"/>
      <c r="K5" s="317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54" customFormat="1" ht="36">
      <c r="A6" s="109" t="s">
        <v>142</v>
      </c>
      <c r="B6" s="110" t="s">
        <v>143</v>
      </c>
      <c r="C6" s="110" t="s">
        <v>144</v>
      </c>
      <c r="D6" s="111">
        <v>15</v>
      </c>
      <c r="E6" s="112">
        <v>33000</v>
      </c>
      <c r="F6" s="112">
        <f>E6*D6</f>
        <v>495000</v>
      </c>
      <c r="G6" s="112">
        <f>ROUNDUP(F6/1000,0)</f>
        <v>495</v>
      </c>
      <c r="H6" s="112" t="s">
        <v>92</v>
      </c>
      <c r="I6" s="113" t="s">
        <v>133</v>
      </c>
      <c r="J6" s="53"/>
      <c r="K6" s="317">
        <f t="shared" ref="K6:K17" si="0">SUM(L6:U6)</f>
        <v>495</v>
      </c>
      <c r="L6" s="129">
        <v>95</v>
      </c>
      <c r="M6" s="129">
        <v>200</v>
      </c>
      <c r="N6" s="129">
        <v>200</v>
      </c>
      <c r="O6" s="51"/>
      <c r="P6" s="51"/>
      <c r="Q6" s="51"/>
      <c r="R6" s="51"/>
      <c r="S6" s="51"/>
      <c r="T6" s="51"/>
      <c r="U6" s="51"/>
    </row>
    <row r="7" spans="1:21" s="54" customFormat="1" ht="36">
      <c r="A7" s="109" t="s">
        <v>145</v>
      </c>
      <c r="B7" s="110" t="s">
        <v>146</v>
      </c>
      <c r="C7" s="110" t="s">
        <v>147</v>
      </c>
      <c r="D7" s="111">
        <v>6</v>
      </c>
      <c r="E7" s="112">
        <v>40000</v>
      </c>
      <c r="F7" s="112">
        <f>E7*D7</f>
        <v>240000</v>
      </c>
      <c r="G7" s="112">
        <f>ROUNDUP(F7/1000,0)</f>
        <v>240</v>
      </c>
      <c r="H7" s="112" t="s">
        <v>92</v>
      </c>
      <c r="I7" s="113"/>
      <c r="J7" s="53"/>
      <c r="K7" s="317">
        <f t="shared" si="0"/>
        <v>240</v>
      </c>
      <c r="L7" s="129">
        <v>80</v>
      </c>
      <c r="M7" s="129">
        <v>80</v>
      </c>
      <c r="N7" s="129">
        <v>80</v>
      </c>
      <c r="O7" s="51"/>
      <c r="P7" s="51"/>
      <c r="Q7" s="51"/>
      <c r="R7" s="51"/>
      <c r="S7" s="51"/>
      <c r="T7" s="51"/>
      <c r="U7" s="51"/>
    </row>
    <row r="8" spans="1:21" s="54" customFormat="1">
      <c r="A8" s="42"/>
      <c r="B8" s="38"/>
      <c r="C8" s="38"/>
      <c r="D8" s="39"/>
      <c r="E8" s="40"/>
      <c r="F8" s="40"/>
      <c r="G8" s="112"/>
      <c r="H8" s="40"/>
      <c r="I8" s="41"/>
      <c r="J8" s="53"/>
      <c r="K8" s="317">
        <f t="shared" si="0"/>
        <v>0</v>
      </c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8"/>
      <c r="D9" s="39"/>
      <c r="E9" s="40"/>
      <c r="F9" s="40"/>
      <c r="G9" s="112"/>
      <c r="H9" s="40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>
      <c r="A10" s="43" t="s">
        <v>148</v>
      </c>
      <c r="B10" s="38"/>
      <c r="C10" s="38"/>
      <c r="D10" s="39"/>
      <c r="E10" s="40"/>
      <c r="F10" s="40"/>
      <c r="G10" s="112"/>
      <c r="H10" s="40"/>
      <c r="I10" s="41"/>
      <c r="J10" s="53"/>
      <c r="K10" s="317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54">
      <c r="A11" s="109" t="s">
        <v>149</v>
      </c>
      <c r="B11" s="110" t="s">
        <v>150</v>
      </c>
      <c r="C11" s="110" t="s">
        <v>151</v>
      </c>
      <c r="D11" s="111">
        <v>2</v>
      </c>
      <c r="E11" s="112">
        <v>1101000</v>
      </c>
      <c r="F11" s="112">
        <f>E11*D11</f>
        <v>2202000</v>
      </c>
      <c r="G11" s="112">
        <f t="shared" ref="G11" si="1">ROUNDUP(F11/1000,0)</f>
        <v>2202</v>
      </c>
      <c r="H11" s="112" t="s">
        <v>92</v>
      </c>
      <c r="I11" s="113" t="s">
        <v>152</v>
      </c>
      <c r="J11" s="53"/>
      <c r="K11" s="317">
        <f t="shared" si="0"/>
        <v>2202</v>
      </c>
      <c r="L11" s="51"/>
      <c r="M11" s="129">
        <v>2202</v>
      </c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8"/>
      <c r="D12" s="39"/>
      <c r="E12" s="40"/>
      <c r="F12" s="40"/>
      <c r="G12" s="40"/>
      <c r="H12" s="40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8"/>
      <c r="D13" s="39"/>
      <c r="E13" s="40"/>
      <c r="F13" s="40"/>
      <c r="G13" s="40"/>
      <c r="H13" s="40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8"/>
      <c r="D14" s="39"/>
      <c r="E14" s="40"/>
      <c r="F14" s="40"/>
      <c r="G14" s="40"/>
      <c r="H14" s="40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8"/>
      <c r="D15" s="39"/>
      <c r="E15" s="40"/>
      <c r="F15" s="40"/>
      <c r="G15" s="40"/>
      <c r="H15" s="40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8"/>
      <c r="D16" s="39"/>
      <c r="E16" s="40"/>
      <c r="F16" s="40"/>
      <c r="G16" s="40"/>
      <c r="H16" s="40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5"/>
      <c r="D17" s="46"/>
      <c r="E17" s="47"/>
      <c r="F17" s="47"/>
      <c r="G17" s="47"/>
      <c r="H17" s="48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8"/>
      <c r="D18" s="309"/>
      <c r="E18" s="310"/>
      <c r="F18" s="378" t="s">
        <v>153</v>
      </c>
      <c r="G18" s="379">
        <f>SUBTOTAL(109,G6:G17)</f>
        <v>2937</v>
      </c>
      <c r="H18" s="327"/>
      <c r="I18" s="375"/>
      <c r="J18" s="376"/>
      <c r="K18" s="318">
        <f>SUBTOTAL(109,K5:K17)</f>
        <v>2937</v>
      </c>
      <c r="L18" s="319">
        <f t="shared" ref="L18:U18" si="2">SUBTOTAL(109,L5:L17)</f>
        <v>175</v>
      </c>
      <c r="M18" s="319">
        <f>SUBTOTAL(109,M5:M17)</f>
        <v>2482</v>
      </c>
      <c r="N18" s="319">
        <f t="shared" si="2"/>
        <v>280</v>
      </c>
      <c r="O18" s="319">
        <f t="shared" si="2"/>
        <v>0</v>
      </c>
      <c r="P18" s="319">
        <f t="shared" si="2"/>
        <v>0</v>
      </c>
      <c r="Q18" s="319">
        <f t="shared" si="2"/>
        <v>0</v>
      </c>
      <c r="R18" s="319">
        <f t="shared" ref="R18:T18" si="3">SUBTOTAL(109,R5:R17)</f>
        <v>0</v>
      </c>
      <c r="S18" s="319">
        <f t="shared" si="3"/>
        <v>0</v>
      </c>
      <c r="T18" s="319">
        <f t="shared" si="3"/>
        <v>0</v>
      </c>
      <c r="U18" s="319">
        <f t="shared" si="2"/>
        <v>0</v>
      </c>
    </row>
    <row r="19" spans="1:21" ht="28.5" customHeight="1">
      <c r="A19" s="54"/>
      <c r="B19" s="53"/>
      <c r="C19" s="53"/>
      <c r="D19" s="304"/>
      <c r="E19" s="305"/>
      <c r="F19" s="305"/>
      <c r="G19" s="377"/>
      <c r="H19" s="145"/>
      <c r="I19" s="145"/>
      <c r="J19" s="5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22" customHeight="1">
      <c r="A20" s="3" t="s">
        <v>83</v>
      </c>
      <c r="B20" s="53"/>
      <c r="C20" s="53"/>
      <c r="D20" s="304"/>
      <c r="E20" s="305"/>
      <c r="F20" s="305"/>
      <c r="G20" s="305"/>
      <c r="H20" s="53"/>
      <c r="I20" s="54"/>
      <c r="J20" s="54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 ht="22" customHeight="1">
      <c r="A21" s="3" t="s">
        <v>101</v>
      </c>
      <c r="B21" s="53"/>
      <c r="C21" s="53"/>
      <c r="D21" s="304"/>
      <c r="E21" s="305"/>
      <c r="F21" s="305"/>
      <c r="G21" s="305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</sheetData>
  <sheetProtection algorithmName="SHA-512" hashValue="H1DDGkmVrw3QmFlR0Dgky3Rr1Dqz3dsadVqtLkwsqet+E1FkahIKROoLEL8SIx4U+HP8ejnqmcpgQdUcy5JYhQ==" saltValue="r+UU6B1ZND0xLZAikfjLK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operator="greaterThanOrEqual" allowBlank="1" showInputMessage="1" showErrorMessage="1" sqref="H6:H17" xr:uid="{569DC1BB-B8F0-4324-8887-219CF574F1C0}">
      <formula1>"税込,税抜"</formula1>
    </dataValidation>
    <dataValidation type="whole" operator="greaterThanOrEqual" allowBlank="1" showInputMessage="1" showErrorMessage="1" sqref="H5 D6:D17 L5:U17 E5:G17" xr:uid="{0CBC7E89-5440-4997-B349-0012E5DC7091}">
      <formula1>0</formula1>
    </dataValidation>
  </dataValidations>
  <pageMargins left="0.7" right="0.7" top="0.75" bottom="0.75" header="0.3" footer="0.3"/>
  <pageSetup paperSize="9" scale="49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9C1B-07C2-48EF-9EE2-2BE1988F3017}">
  <dimension ref="A1:U21"/>
  <sheetViews>
    <sheetView view="pageBreakPreview" zoomScale="60" zoomScaleNormal="75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8"/>
  <cols>
    <col min="1" max="1" width="20.83203125" style="1" customWidth="1"/>
    <col min="2" max="2" width="22.08203125" style="1" customWidth="1"/>
    <col min="3" max="3" width="8.58203125" style="5"/>
    <col min="4" max="4" width="14" style="6" bestFit="1" customWidth="1"/>
    <col min="5" max="5" width="14" style="6" customWidth="1"/>
    <col min="6" max="6" width="15.08203125" style="6" customWidth="1"/>
    <col min="7" max="7" width="11.58203125" style="1" customWidth="1"/>
    <col min="8" max="8" width="17.5" style="1" customWidth="1"/>
    <col min="9" max="19" width="12.83203125" customWidth="1"/>
    <col min="20" max="21" width="13.08203125" customWidth="1"/>
  </cols>
  <sheetData>
    <row r="1" spans="1:21">
      <c r="A1" s="53"/>
      <c r="B1" s="53"/>
      <c r="C1" s="304"/>
      <c r="D1" s="305"/>
      <c r="E1" s="305"/>
      <c r="F1" s="305"/>
      <c r="G1" s="53"/>
      <c r="H1" s="53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4" customHeight="1">
      <c r="A2" s="27" t="s">
        <v>154</v>
      </c>
      <c r="B2" s="53"/>
      <c r="C2" s="304"/>
      <c r="D2" s="305"/>
      <c r="E2" s="305"/>
      <c r="F2" s="305"/>
      <c r="G2" s="53"/>
      <c r="H2" s="53"/>
      <c r="I2" s="54"/>
      <c r="J2" s="54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3" thickBot="1">
      <c r="A3" s="27" t="s">
        <v>155</v>
      </c>
      <c r="B3" s="53"/>
      <c r="C3" s="304"/>
      <c r="D3" s="305"/>
      <c r="E3" s="305"/>
      <c r="F3" s="305"/>
      <c r="G3" s="53"/>
      <c r="H3" s="53"/>
      <c r="I3" s="374"/>
      <c r="J3" s="374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1.5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87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 ht="32.5" customHeight="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102.65" customHeight="1">
      <c r="A6" s="109" t="s">
        <v>158</v>
      </c>
      <c r="B6" s="110" t="s">
        <v>159</v>
      </c>
      <c r="C6" s="111">
        <v>1</v>
      </c>
      <c r="D6" s="112">
        <v>8591900</v>
      </c>
      <c r="E6" s="112">
        <f>D6*C6</f>
        <v>8591900</v>
      </c>
      <c r="F6" s="112">
        <f>ROUNDUP(E6/1000,0)</f>
        <v>8592</v>
      </c>
      <c r="G6" s="112" t="s">
        <v>92</v>
      </c>
      <c r="H6" s="111" t="s">
        <v>160</v>
      </c>
      <c r="I6" s="113" t="s">
        <v>161</v>
      </c>
      <c r="J6" s="53"/>
      <c r="K6" s="317">
        <f t="shared" ref="K6:K17" si="0">SUM(L6:U6)</f>
        <v>8592</v>
      </c>
      <c r="L6" s="129">
        <v>8592</v>
      </c>
      <c r="M6" s="129"/>
      <c r="N6" s="129"/>
      <c r="O6" s="51"/>
      <c r="P6" s="51"/>
      <c r="Q6" s="51"/>
      <c r="R6" s="51"/>
      <c r="S6" s="51"/>
      <c r="T6" s="51"/>
      <c r="U6" s="51"/>
    </row>
    <row r="7" spans="1:21" s="54" customFormat="1">
      <c r="A7" s="42"/>
      <c r="B7" s="38"/>
      <c r="C7" s="39"/>
      <c r="D7" s="40"/>
      <c r="E7" s="40"/>
      <c r="F7" s="40"/>
      <c r="G7" s="40"/>
      <c r="H7" s="38"/>
      <c r="I7" s="41"/>
      <c r="J7" s="53"/>
      <c r="K7" s="317">
        <f t="shared" si="0"/>
        <v>0</v>
      </c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s="54" customFormat="1">
      <c r="A8" s="42"/>
      <c r="B8" s="38"/>
      <c r="C8" s="39"/>
      <c r="D8" s="40"/>
      <c r="E8" s="40"/>
      <c r="F8" s="40"/>
      <c r="G8" s="40"/>
      <c r="H8" s="38"/>
      <c r="I8" s="41"/>
      <c r="J8" s="53"/>
      <c r="K8" s="317">
        <f t="shared" si="0"/>
        <v>0</v>
      </c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9"/>
      <c r="D9" s="40"/>
      <c r="E9" s="40"/>
      <c r="F9" s="40"/>
      <c r="G9" s="40"/>
      <c r="H9" s="38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 t="shared" si="0"/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8592</v>
      </c>
      <c r="G18" s="327"/>
      <c r="H18" s="311"/>
      <c r="I18" s="312"/>
      <c r="J18" s="313"/>
      <c r="K18" s="318">
        <f t="shared" ref="K18:U18" si="1">SUBTOTAL(109,K5:K17)</f>
        <v>8592</v>
      </c>
      <c r="L18" s="319">
        <f t="shared" si="1"/>
        <v>8592</v>
      </c>
      <c r="M18" s="319">
        <f t="shared" si="1"/>
        <v>0</v>
      </c>
      <c r="N18" s="319">
        <f t="shared" si="1"/>
        <v>0</v>
      </c>
      <c r="O18" s="319">
        <f t="shared" si="1"/>
        <v>0</v>
      </c>
      <c r="P18" s="319">
        <f t="shared" si="1"/>
        <v>0</v>
      </c>
      <c r="Q18" s="319">
        <f t="shared" si="1"/>
        <v>0</v>
      </c>
      <c r="R18" s="319">
        <f t="shared" ref="R18:T18" si="2">SUBTOTAL(109,R5:R17)</f>
        <v>0</v>
      </c>
      <c r="S18" s="319">
        <f t="shared" si="2"/>
        <v>0</v>
      </c>
      <c r="T18" s="319">
        <f t="shared" si="2"/>
        <v>0</v>
      </c>
      <c r="U18" s="319">
        <f t="shared" si="1"/>
        <v>0</v>
      </c>
    </row>
    <row r="19" spans="1:21" ht="28.5" customHeight="1">
      <c r="A19" s="54"/>
      <c r="B19" s="53"/>
      <c r="C19" s="304"/>
      <c r="D19" s="305"/>
      <c r="E19" s="305"/>
      <c r="F19" s="305"/>
      <c r="G19" s="53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53"/>
      <c r="H20" s="53"/>
      <c r="I20" s="54"/>
      <c r="J20" s="54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53"/>
      <c r="H21" s="53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</sheetData>
  <sheetProtection algorithmName="SHA-512" hashValue="Juy5adNt+H8kiFZSjCs53fIE4vW+R/06vwRLxar84RrHEL54XhilIY4R3XqowVxyb6H7N3UVJQI24OJLowrVzQ==" saltValue="ag+p+INZWd8kJglBFZ6y3g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operator="greaterThanOrEqual" allowBlank="1" showInputMessage="1" showErrorMessage="1" sqref="G6:G17" xr:uid="{2E05C144-3E62-4CDA-ADB2-C88260F1CA0D}">
      <formula1>"税込,税抜"</formula1>
    </dataValidation>
    <dataValidation type="whole" operator="greaterThanOrEqual" allowBlank="1" showInputMessage="1" showErrorMessage="1" sqref="G5 D5:F17 L5:U17 C6:C17" xr:uid="{2D21F1BD-9636-4244-8944-A51F194E13CC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3A96-7F9C-4296-8A6F-F3F498F451C9}">
  <dimension ref="A1:U27"/>
  <sheetViews>
    <sheetView view="pageBreakPreview" zoomScale="60" zoomScaleNormal="75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8"/>
  <cols>
    <col min="1" max="1" width="23.58203125" style="1" customWidth="1"/>
    <col min="2" max="2" width="22.08203125" style="1" customWidth="1"/>
    <col min="3" max="3" width="8.58203125" style="5"/>
    <col min="4" max="5" width="11.58203125" style="6" customWidth="1"/>
    <col min="6" max="6" width="14.83203125" style="6" customWidth="1"/>
    <col min="7" max="7" width="12.08203125" style="1" customWidth="1"/>
    <col min="8" max="8" width="22.83203125" style="1" customWidth="1"/>
    <col min="9" max="9" width="13.08203125" style="18" customWidth="1"/>
    <col min="11" max="19" width="13.58203125" customWidth="1"/>
    <col min="20" max="21" width="13.33203125" customWidth="1"/>
  </cols>
  <sheetData>
    <row r="1" spans="1:21">
      <c r="A1" s="53"/>
      <c r="B1" s="53"/>
      <c r="C1" s="304"/>
      <c r="D1" s="305"/>
      <c r="E1" s="305"/>
      <c r="F1" s="305"/>
      <c r="G1" s="53"/>
      <c r="H1" s="53"/>
      <c r="I1" s="380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5.5" customHeight="1">
      <c r="A2" s="27" t="s">
        <v>154</v>
      </c>
      <c r="B2" s="53"/>
      <c r="C2" s="304"/>
      <c r="D2" s="305"/>
      <c r="E2" s="305"/>
      <c r="F2" s="305"/>
      <c r="G2" s="53"/>
      <c r="H2" s="53"/>
      <c r="I2" s="324"/>
      <c r="J2" s="54"/>
      <c r="K2" s="523" t="s">
        <v>61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1:21" ht="23" thickBot="1">
      <c r="A3" s="27" t="s">
        <v>162</v>
      </c>
      <c r="B3" s="53"/>
      <c r="C3" s="304"/>
      <c r="D3" s="305"/>
      <c r="E3" s="305"/>
      <c r="F3" s="305"/>
      <c r="G3" s="53"/>
      <c r="H3" s="53"/>
      <c r="I3" s="325"/>
      <c r="J3" s="54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6" t="s">
        <v>63</v>
      </c>
    </row>
    <row r="4" spans="1:21" s="4" customFormat="1" ht="44.15" customHeight="1" thickBot="1">
      <c r="A4" s="7" t="s">
        <v>156</v>
      </c>
      <c r="B4" s="8" t="s">
        <v>157</v>
      </c>
      <c r="C4" s="8" t="s">
        <v>66</v>
      </c>
      <c r="D4" s="320" t="s">
        <v>67</v>
      </c>
      <c r="E4" s="320" t="s">
        <v>140</v>
      </c>
      <c r="F4" s="321" t="s">
        <v>87</v>
      </c>
      <c r="G4" s="321" t="s">
        <v>70</v>
      </c>
      <c r="H4" s="8" t="s">
        <v>88</v>
      </c>
      <c r="I4" s="10" t="s">
        <v>73</v>
      </c>
      <c r="J4" s="304"/>
      <c r="K4" s="316" t="s">
        <v>74</v>
      </c>
      <c r="L4" s="104">
        <f>'a.総表(入力用)'!P7</f>
        <v>2027</v>
      </c>
      <c r="M4" s="104">
        <f>'a.総表(入力用)'!Q7</f>
        <v>2028</v>
      </c>
      <c r="N4" s="104">
        <f>'a.総表(入力用)'!R7</f>
        <v>2029</v>
      </c>
      <c r="O4" s="104">
        <f>'a.総表(入力用)'!S7</f>
        <v>2030</v>
      </c>
      <c r="P4" s="104">
        <f>'a.総表(入力用)'!T7</f>
        <v>2031</v>
      </c>
      <c r="Q4" s="104">
        <f>'a.総表(入力用)'!U7</f>
        <v>2032</v>
      </c>
      <c r="R4" s="104">
        <f>'a.総表(入力用)'!V7</f>
        <v>2033</v>
      </c>
      <c r="S4" s="104">
        <f>'a.総表(入力用)'!W7</f>
        <v>2034</v>
      </c>
      <c r="T4" s="104">
        <f>'a.総表(入力用)'!X7</f>
        <v>2035</v>
      </c>
      <c r="U4" s="104">
        <f>'a.総表(入力用)'!Y7</f>
        <v>2036</v>
      </c>
    </row>
    <row r="5" spans="1:21">
      <c r="A5" s="371"/>
      <c r="B5" s="33"/>
      <c r="C5" s="34"/>
      <c r="D5" s="372"/>
      <c r="E5" s="372"/>
      <c r="F5" s="372"/>
      <c r="G5" s="372"/>
      <c r="H5" s="33"/>
      <c r="I5" s="36"/>
      <c r="J5" s="53"/>
      <c r="K5" s="317"/>
      <c r="L5" s="373"/>
      <c r="M5" s="373"/>
      <c r="N5" s="373"/>
      <c r="O5" s="373"/>
      <c r="P5" s="373"/>
      <c r="Q5" s="373"/>
      <c r="R5" s="373"/>
      <c r="S5" s="373"/>
      <c r="T5" s="373"/>
      <c r="U5" s="373"/>
    </row>
    <row r="6" spans="1:21" s="54" customFormat="1" ht="36">
      <c r="A6" s="109" t="s">
        <v>163</v>
      </c>
      <c r="B6" s="110" t="s">
        <v>164</v>
      </c>
      <c r="C6" s="111">
        <v>14</v>
      </c>
      <c r="D6" s="112">
        <v>17500</v>
      </c>
      <c r="E6" s="112">
        <f>D6*C6</f>
        <v>245000</v>
      </c>
      <c r="F6" s="112">
        <f>ROUNDUP(E6/1000,0)</f>
        <v>245</v>
      </c>
      <c r="G6" s="112" t="s">
        <v>92</v>
      </c>
      <c r="H6" s="111" t="s">
        <v>165</v>
      </c>
      <c r="I6" s="113"/>
      <c r="J6" s="53"/>
      <c r="K6" s="317">
        <f>SUM(L6:U6)</f>
        <v>245</v>
      </c>
      <c r="L6" s="129">
        <v>31</v>
      </c>
      <c r="M6" s="129">
        <v>107</v>
      </c>
      <c r="N6" s="129">
        <v>107</v>
      </c>
      <c r="O6" s="51"/>
      <c r="P6" s="51"/>
      <c r="Q6" s="51"/>
      <c r="R6" s="51"/>
      <c r="S6" s="51"/>
      <c r="T6" s="51"/>
      <c r="U6" s="51"/>
    </row>
    <row r="7" spans="1:21" s="54" customFormat="1">
      <c r="A7" s="42"/>
      <c r="B7" s="38"/>
      <c r="C7" s="39"/>
      <c r="D7" s="40"/>
      <c r="E7" s="40"/>
      <c r="F7" s="40"/>
      <c r="G7" s="40"/>
      <c r="H7" s="38"/>
      <c r="I7" s="41"/>
      <c r="J7" s="53"/>
      <c r="K7" s="317">
        <f t="shared" ref="K7:K17" si="0">SUM(L7:U7)</f>
        <v>0</v>
      </c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s="54" customFormat="1">
      <c r="A8" s="42"/>
      <c r="B8" s="38"/>
      <c r="C8" s="39"/>
      <c r="D8" s="40"/>
      <c r="E8" s="40"/>
      <c r="F8" s="40"/>
      <c r="G8" s="40"/>
      <c r="H8" s="38"/>
      <c r="I8" s="41"/>
      <c r="J8" s="53"/>
      <c r="K8" s="317">
        <f t="shared" si="0"/>
        <v>0</v>
      </c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s="54" customFormat="1">
      <c r="A9" s="42"/>
      <c r="B9" s="38"/>
      <c r="C9" s="39"/>
      <c r="D9" s="40"/>
      <c r="E9" s="40"/>
      <c r="F9" s="40"/>
      <c r="G9" s="40"/>
      <c r="H9" s="38"/>
      <c r="I9" s="41"/>
      <c r="J9" s="53"/>
      <c r="K9" s="317">
        <f t="shared" si="0"/>
        <v>0</v>
      </c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s="54" customFormat="1">
      <c r="A10" s="42"/>
      <c r="B10" s="38"/>
      <c r="C10" s="39"/>
      <c r="D10" s="40"/>
      <c r="E10" s="40"/>
      <c r="F10" s="40"/>
      <c r="G10" s="40"/>
      <c r="H10" s="38"/>
      <c r="I10" s="41"/>
      <c r="J10" s="53"/>
      <c r="K10" s="317">
        <f t="shared" si="0"/>
        <v>0</v>
      </c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s="54" customFormat="1" ht="21.65" customHeight="1">
      <c r="A11" s="42"/>
      <c r="B11" s="38"/>
      <c r="C11" s="39"/>
      <c r="D11" s="40"/>
      <c r="E11" s="40"/>
      <c r="F11" s="40"/>
      <c r="G11" s="40"/>
      <c r="H11" s="38"/>
      <c r="I11" s="41"/>
      <c r="J11" s="53"/>
      <c r="K11" s="317">
        <f t="shared" si="0"/>
        <v>0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54" customFormat="1">
      <c r="A12" s="37"/>
      <c r="B12" s="38"/>
      <c r="C12" s="39"/>
      <c r="D12" s="40"/>
      <c r="E12" s="40"/>
      <c r="F12" s="40"/>
      <c r="G12" s="40"/>
      <c r="H12" s="39"/>
      <c r="I12" s="41"/>
      <c r="J12" s="53"/>
      <c r="K12" s="317">
        <f t="shared" si="0"/>
        <v>0</v>
      </c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spans="1:21" s="54" customFormat="1">
      <c r="A13" s="42"/>
      <c r="B13" s="38"/>
      <c r="C13" s="39"/>
      <c r="D13" s="40"/>
      <c r="E13" s="40"/>
      <c r="F13" s="40"/>
      <c r="G13" s="40"/>
      <c r="H13" s="38"/>
      <c r="I13" s="41"/>
      <c r="J13" s="53"/>
      <c r="K13" s="317">
        <f t="shared" si="0"/>
        <v>0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spans="1:21" s="54" customFormat="1">
      <c r="A14" s="42"/>
      <c r="B14" s="38"/>
      <c r="C14" s="39"/>
      <c r="D14" s="40"/>
      <c r="E14" s="40"/>
      <c r="F14" s="40"/>
      <c r="G14" s="40"/>
      <c r="H14" s="38"/>
      <c r="I14" s="41"/>
      <c r="J14" s="53"/>
      <c r="K14" s="317">
        <f t="shared" si="0"/>
        <v>0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21" s="54" customFormat="1">
      <c r="A15" s="42"/>
      <c r="B15" s="38"/>
      <c r="C15" s="39"/>
      <c r="D15" s="40"/>
      <c r="E15" s="40"/>
      <c r="F15" s="40"/>
      <c r="G15" s="40"/>
      <c r="H15" s="38"/>
      <c r="I15" s="41"/>
      <c r="J15" s="53"/>
      <c r="K15" s="317">
        <f>SUM(L15:U15)</f>
        <v>0</v>
      </c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spans="1:21" s="54" customFormat="1">
      <c r="A16" s="42"/>
      <c r="B16" s="38"/>
      <c r="C16" s="39"/>
      <c r="D16" s="40"/>
      <c r="E16" s="40"/>
      <c r="F16" s="40"/>
      <c r="G16" s="40"/>
      <c r="H16" s="38"/>
      <c r="I16" s="41"/>
      <c r="J16" s="53"/>
      <c r="K16" s="317">
        <f t="shared" si="0"/>
        <v>0</v>
      </c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spans="1:21" s="54" customFormat="1" ht="18.5" thickBot="1">
      <c r="A17" s="44"/>
      <c r="B17" s="45"/>
      <c r="C17" s="46"/>
      <c r="D17" s="47"/>
      <c r="E17" s="47"/>
      <c r="F17" s="47"/>
      <c r="G17" s="48"/>
      <c r="H17" s="49"/>
      <c r="I17" s="50"/>
      <c r="J17" s="53"/>
      <c r="K17" s="317">
        <f t="shared" si="0"/>
        <v>0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1" ht="31" customHeight="1" thickTop="1" thickBot="1">
      <c r="A18" s="307"/>
      <c r="B18" s="308"/>
      <c r="C18" s="309"/>
      <c r="D18" s="310"/>
      <c r="E18" s="322" t="s">
        <v>82</v>
      </c>
      <c r="F18" s="315">
        <f>SUBTOTAL(109,F6:F17)</f>
        <v>245</v>
      </c>
      <c r="G18" s="327"/>
      <c r="H18" s="311"/>
      <c r="I18" s="312"/>
      <c r="J18" s="313"/>
      <c r="K18" s="318">
        <f t="shared" ref="K18:U18" si="1">SUBTOTAL(109,K5:K17)</f>
        <v>245</v>
      </c>
      <c r="L18" s="319">
        <f t="shared" si="1"/>
        <v>31</v>
      </c>
      <c r="M18" s="319">
        <f t="shared" si="1"/>
        <v>107</v>
      </c>
      <c r="N18" s="319">
        <f t="shared" si="1"/>
        <v>107</v>
      </c>
      <c r="O18" s="319">
        <f t="shared" si="1"/>
        <v>0</v>
      </c>
      <c r="P18" s="319">
        <f t="shared" si="1"/>
        <v>0</v>
      </c>
      <c r="Q18" s="319">
        <f t="shared" si="1"/>
        <v>0</v>
      </c>
      <c r="R18" s="319">
        <f t="shared" ref="R18:T18" si="2">SUBTOTAL(109,R5:R17)</f>
        <v>0</v>
      </c>
      <c r="S18" s="319">
        <f t="shared" si="2"/>
        <v>0</v>
      </c>
      <c r="T18" s="319">
        <f t="shared" si="2"/>
        <v>0</v>
      </c>
      <c r="U18" s="319">
        <f t="shared" si="1"/>
        <v>0</v>
      </c>
    </row>
    <row r="19" spans="1:21" ht="28.5" customHeight="1">
      <c r="A19" s="54"/>
      <c r="B19" s="53"/>
      <c r="C19" s="304"/>
      <c r="D19" s="305"/>
      <c r="E19" s="305"/>
      <c r="F19" s="305"/>
      <c r="G19" s="53"/>
      <c r="H19" s="53"/>
      <c r="I19" s="380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>
      <c r="A20" s="3" t="s">
        <v>83</v>
      </c>
      <c r="B20" s="53"/>
      <c r="C20" s="304"/>
      <c r="D20" s="305"/>
      <c r="E20" s="305"/>
      <c r="F20" s="305"/>
      <c r="G20" s="53"/>
      <c r="H20" s="53"/>
      <c r="I20" s="380"/>
      <c r="J20" s="54"/>
      <c r="K20" s="31"/>
      <c r="L20" s="21" t="s">
        <v>84</v>
      </c>
      <c r="M20" s="54"/>
      <c r="N20" s="54"/>
      <c r="O20" s="54"/>
      <c r="P20" s="54"/>
      <c r="Q20" s="54"/>
      <c r="R20" s="54"/>
      <c r="S20" s="54"/>
      <c r="T20" s="54"/>
      <c r="U20" s="54"/>
    </row>
    <row r="21" spans="1:21">
      <c r="A21" s="3" t="s">
        <v>101</v>
      </c>
      <c r="B21" s="53"/>
      <c r="C21" s="304"/>
      <c r="D21" s="305"/>
      <c r="E21" s="305"/>
      <c r="F21" s="305"/>
      <c r="G21" s="53"/>
      <c r="H21" s="53"/>
      <c r="I21" s="380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>
      <c r="A22" s="53"/>
      <c r="B22" s="53"/>
      <c r="C22" s="304"/>
      <c r="D22" s="305"/>
      <c r="E22" s="305"/>
      <c r="F22" s="305"/>
      <c r="G22" s="53"/>
      <c r="H22" s="53"/>
      <c r="I22" s="380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>
      <c r="A23" s="53"/>
      <c r="B23" s="53"/>
      <c r="C23" s="304"/>
      <c r="D23" s="305"/>
      <c r="E23" s="305"/>
      <c r="F23" s="305"/>
      <c r="G23" s="53"/>
      <c r="H23" s="53"/>
      <c r="I23" s="380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3"/>
      <c r="B24" s="53"/>
      <c r="C24" s="304"/>
      <c r="D24" s="305"/>
      <c r="E24" s="305"/>
      <c r="F24" s="305"/>
      <c r="G24" s="53"/>
      <c r="H24" s="53"/>
      <c r="I24" s="380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>
      <c r="A25" s="53"/>
      <c r="B25" s="53"/>
      <c r="C25" s="304"/>
      <c r="D25" s="305"/>
      <c r="E25" s="305"/>
      <c r="F25" s="305"/>
      <c r="G25" s="53"/>
      <c r="H25" s="53"/>
      <c r="I25" s="380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>
      <c r="A26" s="53"/>
      <c r="B26" s="53"/>
      <c r="C26" s="304"/>
      <c r="D26" s="305"/>
      <c r="E26" s="305"/>
      <c r="F26" s="305"/>
      <c r="G26" s="53"/>
      <c r="H26" s="53"/>
      <c r="I26" s="380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3"/>
      <c r="B27" s="53"/>
      <c r="C27" s="304"/>
      <c r="D27" s="305"/>
      <c r="E27" s="305"/>
      <c r="F27" s="305"/>
      <c r="G27" s="53"/>
      <c r="H27" s="53"/>
      <c r="I27" s="380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</sheetData>
  <sheetProtection algorithmName="SHA-512" hashValue="vnPcBg43d0raGiwriV/xbeUkJ/VGPyrfqLq45jMK6QhB68p/Yu5UfcqeEzSzLGsMVMB5GjrwQU5yG1xb+JHl1Q==" saltValue="5gz/dlBMlblIJvrsW0zPqQ==" spinCount="100000" sheet="1" formatCells="0" formatColumns="0" formatRows="0" insertRows="0" deleteRows="0" sort="0" autoFilter="0" pivotTables="0"/>
  <mergeCells count="1">
    <mergeCell ref="K2:U2"/>
  </mergeCells>
  <phoneticPr fontId="2"/>
  <dataValidations count="2">
    <dataValidation type="list" operator="greaterThanOrEqual" allowBlank="1" showInputMessage="1" showErrorMessage="1" sqref="G6:G17" xr:uid="{8B088AD7-C957-4AD1-95C4-C06C1588C18A}">
      <formula1>"税込,税抜"</formula1>
    </dataValidation>
    <dataValidation type="whole" operator="greaterThanOrEqual" allowBlank="1" showInputMessage="1" showErrorMessage="1" sqref="G5 D5:F17 L5:U17 C6:C17" xr:uid="{BD517E57-B409-4768-A585-F109FB8F2776}">
      <formula1>0</formula1>
    </dataValidation>
  </dataValidations>
  <pageMargins left="0.7" right="0.7" top="0.75" bottom="0.75" header="0.3" footer="0.3"/>
  <pageSetup paperSize="9" scale="53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DE6A71A6DD834D94F70FAFE66A5B55" ma:contentTypeVersion="13" ma:contentTypeDescription="新しいドキュメントを作成します。" ma:contentTypeScope="" ma:versionID="43fadb71d5713e33677be2774c114e28">
  <xsd:schema xmlns:xsd="http://www.w3.org/2001/XMLSchema" xmlns:xs="http://www.w3.org/2001/XMLSchema" xmlns:p="http://schemas.microsoft.com/office/2006/metadata/properties" xmlns:ns2="6e09658c-717d-433f-a926-61d2ad3ecfa3" xmlns:ns3="c2940586-7002-4f5b-b1b0-425fe5e8898c" targetNamespace="http://schemas.microsoft.com/office/2006/metadata/properties" ma:root="true" ma:fieldsID="e053ef67190546e33c0d16e0a621d230" ns2:_="" ns3:_="">
    <xsd:import namespace="6e09658c-717d-433f-a926-61d2ad3ecfa3"/>
    <xsd:import namespace="c2940586-7002-4f5b-b1b0-425fe5e889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9658c-717d-433f-a926-61d2ad3ec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af689b47-ed42-43f0-944d-1893b8776a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0586-7002-4f5b-b1b0-425fe5e889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9658c-717d-433f-a926-61d2ad3ecf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A8075C-8006-454C-9F9D-2C3DEA76B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9658c-717d-433f-a926-61d2ad3ecfa3"/>
    <ds:schemaRef ds:uri="c2940586-7002-4f5b-b1b0-425fe5e88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0060E-FB35-4BE6-A303-38EF45AC239A}">
  <ds:schemaRefs>
    <ds:schemaRef ds:uri="http://schemas.microsoft.com/office/2006/metadata/properties"/>
    <ds:schemaRef ds:uri="http://schemas.microsoft.com/office/infopath/2007/PartnerControls"/>
    <ds:schemaRef ds:uri="6e09658c-717d-433f-a926-61d2ad3ecfa3"/>
  </ds:schemaRefs>
</ds:datastoreItem>
</file>

<file path=customXml/itemProps3.xml><?xml version="1.0" encoding="utf-8"?>
<ds:datastoreItem xmlns:ds="http://schemas.openxmlformats.org/officeDocument/2006/customXml" ds:itemID="{5DFC97E2-AE51-46D7-8D7D-283C4368B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a.総表（記載例）</vt:lpstr>
      <vt:lpstr>a.総表(入力用)</vt:lpstr>
      <vt:lpstr>b.設備備品費（内訳）</vt:lpstr>
      <vt:lpstr>b.消耗品費（内訳）</vt:lpstr>
      <vt:lpstr>b.人件費（内訳）</vt:lpstr>
      <vt:lpstr>b.謝金（内訳）</vt:lpstr>
      <vt:lpstr>b.旅費（内訳）</vt:lpstr>
      <vt:lpstr>b.外注費（内訳）</vt:lpstr>
      <vt:lpstr>b.印刷製本費（内訳）</vt:lpstr>
      <vt:lpstr>b.会議費（内訳）</vt:lpstr>
      <vt:lpstr>b.通信運搬費（内訳）</vt:lpstr>
      <vt:lpstr>b.光熱水料（内訳）</vt:lpstr>
      <vt:lpstr>b.外注費（打上げ費用）（内訳）</vt:lpstr>
      <vt:lpstr>b.その他（諸経費）（内訳）</vt:lpstr>
      <vt:lpstr>c.年度別推計</vt:lpstr>
      <vt:lpstr>'a.総表（記載例）'!Print_Area</vt:lpstr>
      <vt:lpstr>'a.総表(入力用)'!Print_Area</vt:lpstr>
      <vt:lpstr>'b.その他（諸経費）（内訳）'!Print_Area</vt:lpstr>
      <vt:lpstr>'b.印刷製本費（内訳）'!Print_Area</vt:lpstr>
      <vt:lpstr>'b.会議費（内訳）'!Print_Area</vt:lpstr>
      <vt:lpstr>'b.外注費（内訳）'!Print_Area</vt:lpstr>
      <vt:lpstr>'b.光熱水料（内訳）'!Print_Area</vt:lpstr>
      <vt:lpstr>'b.謝金（内訳）'!Print_Area</vt:lpstr>
      <vt:lpstr>'b.消耗品費（内訳）'!Print_Area</vt:lpstr>
      <vt:lpstr>'b.設備備品費（内訳）'!Print_Area</vt:lpstr>
      <vt:lpstr>'b.通信運搬費（内訳）'!Print_Area</vt:lpstr>
      <vt:lpstr>'b.旅費（内訳）'!Print_Area</vt:lpstr>
      <vt:lpstr>c.年度別推計!Print_Area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2024-08-30T04:38:01Z</dcterms:created>
  <dcterms:modified xsi:type="dcterms:W3CDTF">2026-04-21T04:42:10Z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0x010100B1DE6A71A6DD834D94F70FAFE66A5B55</vt:lpwstr>
  </property>
</Properties>
</file>